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1" yWindow="65476" windowWidth="15480" windowHeight="10965" activeTab="2"/>
  </bookViews>
  <sheets>
    <sheet name="01-02" sheetId="1" r:id="rId1"/>
    <sheet name="00-01" sheetId="2" r:id="rId2"/>
    <sheet name="Feuil2" sheetId="3" r:id="rId3"/>
    <sheet name="Feuil3" sheetId="4" r:id="rId4"/>
  </sheets>
  <definedNames>
    <definedName name="_xlnm.Print_Area" localSheetId="1">'00-01'!$A$1:$H$64</definedName>
    <definedName name="_xlnm.Print_Area" localSheetId="0">'01-02'!$A$1:$E$24</definedName>
    <definedName name="_xlnm.Print_Area" localSheetId="2">'Feuil2'!$N$7:$Y$83</definedName>
    <definedName name="_xlnm.Print_Area" localSheetId="3">'Feuil3'!$A$1:$F$25</definedName>
  </definedNames>
  <calcPr fullCalcOnLoad="1"/>
</workbook>
</file>

<file path=xl/sharedStrings.xml><?xml version="1.0" encoding="utf-8"?>
<sst xmlns="http://schemas.openxmlformats.org/spreadsheetml/2006/main" count="293" uniqueCount="178">
  <si>
    <t>Caisse</t>
  </si>
  <si>
    <t>Banque</t>
  </si>
  <si>
    <t>CCP</t>
  </si>
  <si>
    <t>Entrées</t>
  </si>
  <si>
    <t>Sorties</t>
  </si>
  <si>
    <t xml:space="preserve">Vu et approuvé le </t>
  </si>
  <si>
    <t>Les vérificateurs</t>
  </si>
  <si>
    <t>Dates</t>
  </si>
  <si>
    <t>ACTIFS</t>
  </si>
  <si>
    <t>BCF</t>
  </si>
  <si>
    <t>PASSIFS</t>
  </si>
  <si>
    <t>Fortune</t>
  </si>
  <si>
    <t>Recettes</t>
  </si>
  <si>
    <t>Dépenses</t>
  </si>
  <si>
    <t>Dons</t>
  </si>
  <si>
    <t>Date</t>
  </si>
  <si>
    <t>Total</t>
  </si>
  <si>
    <t>Jetons / Partic</t>
  </si>
  <si>
    <t>DIFFERENCE DE FORTUNE</t>
  </si>
  <si>
    <t>Cot section</t>
  </si>
  <si>
    <t>Aînés</t>
  </si>
  <si>
    <t>P-nic</t>
  </si>
  <si>
    <t xml:space="preserve">Envoi </t>
  </si>
  <si>
    <t>Compte</t>
  </si>
  <si>
    <t>VOIR BILAN!</t>
  </si>
  <si>
    <t>Vers. num.</t>
  </si>
  <si>
    <t>Transfert</t>
  </si>
  <si>
    <t>Intérêts-IA</t>
  </si>
  <si>
    <t>Bilan au 31.12.08</t>
  </si>
  <si>
    <t>Fortune au 31.12.08</t>
  </si>
  <si>
    <t>Cadeaux</t>
  </si>
  <si>
    <t>Divers</t>
  </si>
  <si>
    <t>CAISSE</t>
  </si>
  <si>
    <t>Charges</t>
  </si>
  <si>
    <t>Produits</t>
  </si>
  <si>
    <t>Libellé</t>
  </si>
  <si>
    <t>Montant</t>
  </si>
  <si>
    <t>Totaux</t>
  </si>
  <si>
    <t>Pique-nique</t>
  </si>
  <si>
    <t xml:space="preserve">Envois postaux </t>
  </si>
  <si>
    <t>Versements en  numéraire</t>
  </si>
  <si>
    <t>Jetons / Participation CC / CG / Justice</t>
  </si>
  <si>
    <t xml:space="preserve">Frais CCP </t>
  </si>
  <si>
    <t>Frais CCP</t>
  </si>
  <si>
    <t xml:space="preserve">Divers </t>
  </si>
  <si>
    <t>Annonces dans la presse</t>
  </si>
  <si>
    <t>AG</t>
  </si>
  <si>
    <t>Foires-actions</t>
  </si>
  <si>
    <t>Assemblée annuelle</t>
  </si>
  <si>
    <t>PSF</t>
  </si>
  <si>
    <t>Rétrocession PSF</t>
  </si>
  <si>
    <t>Annonces</t>
  </si>
  <si>
    <t>Pic-nic</t>
  </si>
  <si>
    <t>Bilan 2009 Section PS Glâne</t>
  </si>
  <si>
    <t>Bilan au 31.12.09</t>
  </si>
  <si>
    <t>Fortune au 31.12.09</t>
  </si>
  <si>
    <t>Report</t>
  </si>
  <si>
    <t>"Aînés" ( repas + cadeaux ) 08</t>
  </si>
  <si>
    <t>Elections</t>
  </si>
  <si>
    <t>Elections / votations</t>
  </si>
  <si>
    <t>Visite Palais Fédéral</t>
  </si>
  <si>
    <t>Intérêts</t>
  </si>
  <si>
    <t>14.01.</t>
  </si>
  <si>
    <t>Retrait</t>
  </si>
  <si>
    <t>Transferts / retrait</t>
  </si>
  <si>
    <t>Comptes Section PS Glâne 2011</t>
  </si>
  <si>
    <t>Report au 31.12.2010</t>
  </si>
  <si>
    <t>Capital au 31.12.2011</t>
  </si>
  <si>
    <t>Profits  2011</t>
  </si>
  <si>
    <t>Pertes 2011</t>
  </si>
  <si>
    <t>RESULTAT du compte Pertes et Profits 2011</t>
  </si>
  <si>
    <t>3.01.</t>
  </si>
  <si>
    <t>Partic CG et commissions</t>
  </si>
  <si>
    <t>10.01.</t>
  </si>
  <si>
    <t xml:space="preserve">Coti </t>
  </si>
  <si>
    <t>11.01.</t>
  </si>
  <si>
    <t>Coti 2011</t>
  </si>
  <si>
    <t>17.01.</t>
  </si>
  <si>
    <t>Rencontre candidats</t>
  </si>
  <si>
    <t>25.01.</t>
  </si>
  <si>
    <t>Partic CG / achat</t>
  </si>
  <si>
    <t>26.01.</t>
  </si>
  <si>
    <t>Partic. + coti 2011</t>
  </si>
  <si>
    <t>28.01.</t>
  </si>
  <si>
    <t>31.01.</t>
  </si>
  <si>
    <t>Partic. + frais de gestion</t>
  </si>
  <si>
    <t>2.02.</t>
  </si>
  <si>
    <t>CC J. Morel</t>
  </si>
  <si>
    <t>16.02.</t>
  </si>
  <si>
    <t>Retrait CP</t>
  </si>
  <si>
    <t>25.02.</t>
  </si>
  <si>
    <t>Photos élect. comm. mars</t>
  </si>
  <si>
    <t>29.03.</t>
  </si>
  <si>
    <t>Coti 2011 + don</t>
  </si>
  <si>
    <t>5.04.</t>
  </si>
  <si>
    <t>Encartage propagande élect.</t>
  </si>
  <si>
    <t>Boissons</t>
  </si>
  <si>
    <t>11.04.</t>
  </si>
  <si>
    <t>Coti 2011 + part. CC</t>
  </si>
  <si>
    <t>12.04.</t>
  </si>
  <si>
    <t>Sortie élections</t>
  </si>
  <si>
    <t>18.04.</t>
  </si>
  <si>
    <t>Dépliants+frais divers élections</t>
  </si>
  <si>
    <t>30.04.</t>
  </si>
  <si>
    <t>Foire Romont</t>
  </si>
  <si>
    <t>3.05.</t>
  </si>
  <si>
    <t>20.05.</t>
  </si>
  <si>
    <t>Photocopies Comptes</t>
  </si>
  <si>
    <t>Assemblée 2011</t>
  </si>
  <si>
    <t>16.05.</t>
  </si>
  <si>
    <t>Rétrocession PSF 2010</t>
  </si>
  <si>
    <t>27.05.</t>
  </si>
  <si>
    <t>3.06.</t>
  </si>
  <si>
    <t>Annonce</t>
  </si>
  <si>
    <t>15.06.</t>
  </si>
  <si>
    <t>Papeterie</t>
  </si>
  <si>
    <t>23.05.</t>
  </si>
  <si>
    <t>Foire Romont+vers. guichet</t>
  </si>
  <si>
    <t>Envoi AG</t>
  </si>
  <si>
    <t>12.07.</t>
  </si>
  <si>
    <t>Publicitas : décès T. Poulin</t>
  </si>
  <si>
    <t>13.07.</t>
  </si>
  <si>
    <t>10.08.</t>
  </si>
  <si>
    <t>Versements payés</t>
  </si>
  <si>
    <t>11.08.</t>
  </si>
  <si>
    <t>Boulangerie</t>
  </si>
  <si>
    <t>24.08.</t>
  </si>
  <si>
    <t>26.08.</t>
  </si>
  <si>
    <t>31.08.</t>
  </si>
  <si>
    <t>Cot 11</t>
  </si>
  <si>
    <t>2.09.</t>
  </si>
  <si>
    <t>5.09.</t>
  </si>
  <si>
    <t>7.09.</t>
  </si>
  <si>
    <t>9.09.</t>
  </si>
  <si>
    <t xml:space="preserve">Cot 11 </t>
  </si>
  <si>
    <t>12.09.</t>
  </si>
  <si>
    <t>14.09.</t>
  </si>
  <si>
    <t>15.09.</t>
  </si>
  <si>
    <t>Cot CC 11+cot 11 + cadeaux</t>
  </si>
  <si>
    <t>19.09.</t>
  </si>
  <si>
    <t>21.09.</t>
  </si>
  <si>
    <t>23.09.</t>
  </si>
  <si>
    <t>26.09.</t>
  </si>
  <si>
    <t>Cot + participations 11</t>
  </si>
  <si>
    <t>27.09.</t>
  </si>
  <si>
    <t>28.09.</t>
  </si>
  <si>
    <t>29.09.</t>
  </si>
  <si>
    <t>30.09.</t>
  </si>
  <si>
    <t>Cot 11 + frais imprimerie + vers guichet</t>
  </si>
  <si>
    <t>3.10.</t>
  </si>
  <si>
    <t>6.10.</t>
  </si>
  <si>
    <t>10.10.</t>
  </si>
  <si>
    <t>11.10.</t>
  </si>
  <si>
    <t>12.10.</t>
  </si>
  <si>
    <t>27.10.</t>
  </si>
  <si>
    <t>31.10.</t>
  </si>
  <si>
    <t>1.11.</t>
  </si>
  <si>
    <t>4.11.</t>
  </si>
  <si>
    <t>21.11.</t>
  </si>
  <si>
    <t>23.11.</t>
  </si>
  <si>
    <t>25.11.</t>
  </si>
  <si>
    <t>28.11.</t>
  </si>
  <si>
    <t>30.11.</t>
  </si>
  <si>
    <t>Vers guichet</t>
  </si>
  <si>
    <t>Timbres campagne cant.</t>
  </si>
  <si>
    <t>22.11.</t>
  </si>
  <si>
    <t>10 T-Shirt</t>
  </si>
  <si>
    <t>Timbres invitation Aînés</t>
  </si>
  <si>
    <t>1.12.</t>
  </si>
  <si>
    <t>9.12.</t>
  </si>
  <si>
    <t>Hébergement site internet</t>
  </si>
  <si>
    <t>31.12.</t>
  </si>
  <si>
    <t>Intérêts 2011</t>
  </si>
  <si>
    <t>Annonce décès</t>
  </si>
  <si>
    <t>Fromage pique-nique</t>
  </si>
  <si>
    <t>Cot 11 + boissons Foire Romont</t>
  </si>
  <si>
    <t>Cot 11 + annonce décès + campagne élect</t>
  </si>
  <si>
    <t>Manque à gagner pic-nic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</si>
</sst>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#,##0.00_ ;\-#,##0.00\ "/>
  </numFmts>
  <fonts count="2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b/>
      <sz val="8"/>
      <name val="Geneva"/>
      <family val="0"/>
    </font>
    <font>
      <sz val="7"/>
      <name val="Geneva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Geneva"/>
      <family val="0"/>
    </font>
    <font>
      <b/>
      <sz val="16"/>
      <name val="Arial"/>
      <family val="0"/>
    </font>
    <font>
      <sz val="15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7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Gray"/>
    </fill>
  </fills>
  <borders count="62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5" fillId="0" borderId="0" xfId="0" applyFont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2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0" fillId="0" borderId="9" xfId="0" applyNumberFormat="1" applyBorder="1" applyAlignment="1">
      <alignment horizontal="right"/>
    </xf>
    <xf numFmtId="2" fontId="6" fillId="2" borderId="5" xfId="0" applyNumberFormat="1" applyFont="1" applyFill="1" applyBorder="1" applyAlignment="1">
      <alignment horizontal="right"/>
    </xf>
    <xf numFmtId="2" fontId="6" fillId="2" borderId="10" xfId="0" applyNumberFormat="1" applyFont="1" applyFill="1" applyBorder="1" applyAlignment="1">
      <alignment horizontal="right"/>
    </xf>
    <xf numFmtId="2" fontId="0" fillId="0" borderId="11" xfId="0" applyNumberFormat="1" applyBorder="1" applyAlignment="1">
      <alignment/>
    </xf>
    <xf numFmtId="14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4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9" fillId="0" borderId="19" xfId="0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4" fontId="9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175" fontId="9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2" fontId="1" fillId="0" borderId="0" xfId="0" applyNumberFormat="1" applyFont="1" applyAlignment="1">
      <alignment/>
    </xf>
    <xf numFmtId="2" fontId="0" fillId="0" borderId="17" xfId="0" applyNumberFormat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/>
    </xf>
    <xf numFmtId="2" fontId="0" fillId="0" borderId="27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2" fontId="0" fillId="0" borderId="28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0" borderId="29" xfId="0" applyBorder="1" applyAlignment="1">
      <alignment horizontal="left"/>
    </xf>
    <xf numFmtId="2" fontId="0" fillId="0" borderId="30" xfId="0" applyNumberForma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0" fillId="0" borderId="19" xfId="0" applyNumberFormat="1" applyFill="1" applyBorder="1" applyAlignment="1">
      <alignment/>
    </xf>
    <xf numFmtId="2" fontId="0" fillId="0" borderId="0" xfId="0" applyNumberFormat="1" applyFont="1" applyAlignment="1">
      <alignment/>
    </xf>
    <xf numFmtId="0" fontId="1" fillId="0" borderId="31" xfId="0" applyFont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7" fillId="0" borderId="29" xfId="0" applyFont="1" applyBorder="1" applyAlignment="1">
      <alignment/>
    </xf>
    <xf numFmtId="2" fontId="0" fillId="0" borderId="32" xfId="0" applyNumberFormat="1" applyBorder="1" applyAlignment="1">
      <alignment/>
    </xf>
    <xf numFmtId="0" fontId="0" fillId="0" borderId="33" xfId="0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2" fontId="0" fillId="0" borderId="34" xfId="0" applyNumberFormat="1" applyBorder="1" applyAlignment="1">
      <alignment/>
    </xf>
    <xf numFmtId="0" fontId="14" fillId="0" borderId="35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16" fontId="5" fillId="0" borderId="19" xfId="0" applyNumberFormat="1" applyFont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1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 vertical="center"/>
    </xf>
    <xf numFmtId="2" fontId="0" fillId="0" borderId="43" xfId="0" applyNumberFormat="1" applyBorder="1" applyAlignment="1">
      <alignment horizontal="right"/>
    </xf>
    <xf numFmtId="2" fontId="0" fillId="0" borderId="44" xfId="0" applyNumberForma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2" fontId="0" fillId="0" borderId="45" xfId="0" applyNumberFormat="1" applyFont="1" applyBorder="1" applyAlignment="1">
      <alignment horizontal="right"/>
    </xf>
    <xf numFmtId="2" fontId="0" fillId="0" borderId="46" xfId="0" applyNumberFormat="1" applyFont="1" applyBorder="1" applyAlignment="1">
      <alignment horizontal="right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2" fontId="1" fillId="0" borderId="17" xfId="0" applyNumberFormat="1" applyFont="1" applyBorder="1" applyAlignment="1">
      <alignment/>
    </xf>
    <xf numFmtId="0" fontId="0" fillId="0" borderId="38" xfId="0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0" fontId="1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/>
    </xf>
    <xf numFmtId="171" fontId="15" fillId="0" borderId="51" xfId="15" applyFont="1" applyBorder="1" applyAlignment="1">
      <alignment vertical="center" wrapText="1"/>
    </xf>
    <xf numFmtId="0" fontId="15" fillId="0" borderId="51" xfId="0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right"/>
    </xf>
    <xf numFmtId="0" fontId="1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171" fontId="15" fillId="0" borderId="17" xfId="15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right"/>
    </xf>
    <xf numFmtId="16" fontId="5" fillId="0" borderId="17" xfId="0" applyNumberFormat="1" applyFont="1" applyBorder="1" applyAlignment="1">
      <alignment horizontal="left" vertical="center"/>
    </xf>
    <xf numFmtId="171" fontId="18" fillId="0" borderId="24" xfId="15" applyFont="1" applyBorder="1" applyAlignment="1">
      <alignment horizontal="right" vertical="center" wrapText="1"/>
    </xf>
    <xf numFmtId="0" fontId="5" fillId="0" borderId="17" xfId="0" applyFont="1" applyBorder="1" applyAlignment="1">
      <alignment horizontal="left"/>
    </xf>
    <xf numFmtId="0" fontId="18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wrapText="1"/>
    </xf>
    <xf numFmtId="0" fontId="15" fillId="0" borderId="17" xfId="0" applyFont="1" applyBorder="1" applyAlignment="1">
      <alignment horizontal="left" wrapText="1"/>
    </xf>
    <xf numFmtId="171" fontId="18" fillId="0" borderId="24" xfId="15" applyFont="1" applyBorder="1" applyAlignment="1">
      <alignment horizontal="right" wrapText="1"/>
    </xf>
    <xf numFmtId="0" fontId="0" fillId="0" borderId="23" xfId="0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171" fontId="16" fillId="0" borderId="17" xfId="15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6" fillId="0" borderId="17" xfId="0" applyFont="1" applyBorder="1" applyAlignment="1">
      <alignment wrapText="1"/>
    </xf>
    <xf numFmtId="171" fontId="16" fillId="0" borderId="24" xfId="15" applyFont="1" applyBorder="1" applyAlignment="1">
      <alignment horizontal="right" vertical="center" wrapText="1"/>
    </xf>
    <xf numFmtId="0" fontId="0" fillId="0" borderId="32" xfId="0" applyBorder="1" applyAlignment="1">
      <alignment vertical="center"/>
    </xf>
    <xf numFmtId="0" fontId="17" fillId="0" borderId="25" xfId="0" applyFont="1" applyBorder="1" applyAlignment="1">
      <alignment horizontal="right" vertical="center"/>
    </xf>
    <xf numFmtId="171" fontId="18" fillId="0" borderId="25" xfId="15" applyFont="1" applyBorder="1" applyAlignment="1">
      <alignment vertical="center"/>
    </xf>
    <xf numFmtId="0" fontId="0" fillId="0" borderId="25" xfId="0" applyBorder="1" applyAlignment="1">
      <alignment vertical="center"/>
    </xf>
    <xf numFmtId="171" fontId="18" fillId="0" borderId="30" xfId="15" applyFont="1" applyBorder="1" applyAlignment="1">
      <alignment horizontal="right" vertical="center"/>
    </xf>
    <xf numFmtId="0" fontId="0" fillId="0" borderId="16" xfId="0" applyFont="1" applyBorder="1" applyAlignment="1">
      <alignment horizontal="left"/>
    </xf>
    <xf numFmtId="0" fontId="0" fillId="0" borderId="21" xfId="0" applyFont="1" applyBorder="1" applyAlignment="1">
      <alignment horizontal="center" vertical="center"/>
    </xf>
    <xf numFmtId="2" fontId="0" fillId="0" borderId="52" xfId="0" applyNumberFormat="1" applyBorder="1" applyAlignment="1">
      <alignment horizontal="right"/>
    </xf>
    <xf numFmtId="2" fontId="0" fillId="0" borderId="53" xfId="0" applyNumberFormat="1" applyBorder="1" applyAlignment="1">
      <alignment horizontal="right"/>
    </xf>
    <xf numFmtId="0" fontId="0" fillId="0" borderId="17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/>
    </xf>
    <xf numFmtId="0" fontId="8" fillId="3" borderId="3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4" fontId="0" fillId="0" borderId="28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3" fillId="0" borderId="57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6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30" sqref="D30"/>
    </sheetView>
  </sheetViews>
  <sheetFormatPr defaultColWidth="11.00390625" defaultRowHeight="12"/>
  <cols>
    <col min="1" max="1" width="25.875" style="0" customWidth="1"/>
    <col min="3" max="3" width="15.00390625" style="0" customWidth="1"/>
  </cols>
  <sheetData>
    <row r="1" spans="1:5" ht="12">
      <c r="A1" s="164" t="s">
        <v>53</v>
      </c>
      <c r="B1" s="165"/>
      <c r="C1" s="165"/>
      <c r="D1" s="165"/>
      <c r="E1" s="166"/>
    </row>
    <row r="2" spans="1:5" ht="12">
      <c r="A2" s="167"/>
      <c r="B2" s="168"/>
      <c r="C2" s="168"/>
      <c r="D2" s="168"/>
      <c r="E2" s="169"/>
    </row>
    <row r="3" spans="1:5" ht="12">
      <c r="A3" s="34"/>
      <c r="B3" s="170" t="s">
        <v>28</v>
      </c>
      <c r="C3" s="171"/>
      <c r="D3" s="170" t="s">
        <v>54</v>
      </c>
      <c r="E3" s="171"/>
    </row>
    <row r="4" spans="1:5" ht="12">
      <c r="A4" s="35"/>
      <c r="B4" s="36"/>
      <c r="C4" s="36"/>
      <c r="D4" s="36"/>
      <c r="E4" s="36"/>
    </row>
    <row r="5" spans="1:5" ht="12.75">
      <c r="A5" s="37" t="s">
        <v>8</v>
      </c>
      <c r="B5" s="38"/>
      <c r="C5" s="38"/>
      <c r="D5" s="38"/>
      <c r="E5" s="38"/>
    </row>
    <row r="6" spans="1:5" ht="12">
      <c r="A6" s="39"/>
      <c r="B6" s="38"/>
      <c r="C6" s="38"/>
      <c r="D6" s="38"/>
      <c r="E6" s="38"/>
    </row>
    <row r="7" spans="1:5" ht="12">
      <c r="A7" s="39" t="s">
        <v>0</v>
      </c>
      <c r="B7" s="38">
        <v>9</v>
      </c>
      <c r="C7" s="38">
        <v>0</v>
      </c>
      <c r="D7" s="38">
        <f>SUM('00-01'!C92)</f>
        <v>100</v>
      </c>
      <c r="E7" s="38">
        <f>SUM('00-01'!D92)</f>
        <v>65.39999999999999</v>
      </c>
    </row>
    <row r="8" spans="1:5" ht="12">
      <c r="A8" s="39" t="s">
        <v>9</v>
      </c>
      <c r="B8" s="38">
        <v>459.7</v>
      </c>
      <c r="C8" s="38">
        <v>0</v>
      </c>
      <c r="D8" s="38">
        <f>SUM('00-01'!E92)</f>
        <v>465.3</v>
      </c>
      <c r="E8" s="38">
        <f>SUM('00-01'!F92)</f>
        <v>0</v>
      </c>
    </row>
    <row r="9" spans="1:5" ht="12">
      <c r="A9" s="39" t="s">
        <v>2</v>
      </c>
      <c r="B9" s="38">
        <v>5291.64</v>
      </c>
      <c r="C9" s="38">
        <v>0</v>
      </c>
      <c r="D9" s="38">
        <f>SUM('00-01'!G92)</f>
        <v>12495.870000000003</v>
      </c>
      <c r="E9" s="38">
        <f>SUM('00-01'!H92)</f>
        <v>8513.399999999998</v>
      </c>
    </row>
    <row r="10" spans="1:5" ht="12">
      <c r="A10" s="39"/>
      <c r="B10" s="38"/>
      <c r="C10" s="38"/>
      <c r="D10" s="38"/>
      <c r="E10" s="38"/>
    </row>
    <row r="11" spans="1:5" ht="12">
      <c r="A11" s="39"/>
      <c r="B11" s="38"/>
      <c r="C11" s="38"/>
      <c r="D11" s="38"/>
      <c r="E11" s="38"/>
    </row>
    <row r="12" spans="1:5" ht="12">
      <c r="A12" s="39"/>
      <c r="B12" s="38"/>
      <c r="C12" s="38"/>
      <c r="D12" s="38"/>
      <c r="E12" s="38"/>
    </row>
    <row r="13" spans="1:5" ht="12.75">
      <c r="A13" s="37" t="s">
        <v>10</v>
      </c>
      <c r="B13" s="38"/>
      <c r="C13" s="38"/>
      <c r="D13" s="38"/>
      <c r="E13" s="38"/>
    </row>
    <row r="14" spans="1:5" ht="12">
      <c r="A14" s="39"/>
      <c r="B14" s="38"/>
      <c r="C14" s="38"/>
      <c r="D14" s="38"/>
      <c r="E14" s="38"/>
    </row>
    <row r="15" spans="1:5" ht="12">
      <c r="A15" s="39"/>
      <c r="B15" s="38"/>
      <c r="C15" s="38"/>
      <c r="D15" s="38"/>
      <c r="E15" s="38"/>
    </row>
    <row r="16" spans="1:5" ht="12.75">
      <c r="A16" s="39" t="s">
        <v>11</v>
      </c>
      <c r="B16" s="40"/>
      <c r="C16" s="40">
        <f>B18-C7-C8-C9</f>
        <v>5760.34</v>
      </c>
      <c r="D16" s="40"/>
      <c r="E16" s="40">
        <f>D18-E7-E8-E9</f>
        <v>4482.370000000004</v>
      </c>
    </row>
    <row r="17" spans="1:5" ht="12">
      <c r="A17" s="39"/>
      <c r="B17" s="38"/>
      <c r="C17" s="38"/>
      <c r="D17" s="38"/>
      <c r="E17" s="38"/>
    </row>
    <row r="18" spans="1:5" ht="12">
      <c r="A18" s="41"/>
      <c r="B18" s="42">
        <f>SUM(B7:B17)</f>
        <v>5760.34</v>
      </c>
      <c r="C18" s="42">
        <f>SUM(C7:C17)</f>
        <v>5760.34</v>
      </c>
      <c r="D18" s="42">
        <f>SUM(D7:D17)</f>
        <v>13061.170000000002</v>
      </c>
      <c r="E18" s="42">
        <f>SUM(E7:E17)</f>
        <v>13061.170000000002</v>
      </c>
    </row>
    <row r="19" spans="2:5" ht="12">
      <c r="B19" s="43"/>
      <c r="C19" s="43"/>
      <c r="D19" s="43"/>
      <c r="E19" s="43"/>
    </row>
    <row r="20" spans="2:5" ht="12">
      <c r="B20" s="43"/>
      <c r="C20" s="43"/>
      <c r="D20" s="43"/>
      <c r="E20" s="43"/>
    </row>
    <row r="21" spans="2:5" ht="12">
      <c r="B21" s="43"/>
      <c r="C21" s="43"/>
      <c r="D21" s="43"/>
      <c r="E21" s="43"/>
    </row>
    <row r="22" spans="1:5" ht="12">
      <c r="A22" s="35" t="s">
        <v>29</v>
      </c>
      <c r="B22" s="36">
        <f>(C16)</f>
        <v>5760.34</v>
      </c>
      <c r="C22" s="43"/>
      <c r="D22" s="43"/>
      <c r="E22" s="43"/>
    </row>
    <row r="23" spans="1:5" ht="12">
      <c r="A23" s="39" t="s">
        <v>55</v>
      </c>
      <c r="B23" s="38">
        <f>E16</f>
        <v>4482.370000000004</v>
      </c>
      <c r="C23" s="43"/>
      <c r="D23" s="43"/>
      <c r="E23" s="43"/>
    </row>
    <row r="24" spans="1:7" ht="12.75">
      <c r="A24" s="41" t="s">
        <v>18</v>
      </c>
      <c r="B24" s="44">
        <f>B23-B22</f>
        <v>-1277.9699999999957</v>
      </c>
      <c r="C24" s="43"/>
      <c r="D24" s="43"/>
      <c r="E24" s="43"/>
      <c r="F24" s="2"/>
      <c r="G24" s="2"/>
    </row>
    <row r="25" spans="2:7" ht="12">
      <c r="B25" s="1"/>
      <c r="C25" s="1"/>
      <c r="D25" s="1"/>
      <c r="E25" s="1"/>
      <c r="F25" s="1"/>
      <c r="G25" s="1"/>
    </row>
    <row r="26" spans="2:7" ht="12">
      <c r="B26" s="1"/>
      <c r="C26" s="1"/>
      <c r="D26" s="1"/>
      <c r="E26" s="1"/>
      <c r="F26" s="1"/>
      <c r="G26" s="1"/>
    </row>
  </sheetData>
  <mergeCells count="3">
    <mergeCell ref="A1:E2"/>
    <mergeCell ref="B3:C3"/>
    <mergeCell ref="D3:E3"/>
  </mergeCells>
  <printOptions/>
  <pageMargins left="0.75" right="0.75" top="1" bottom="1" header="0.4921259845" footer="0.4921259845"/>
  <pageSetup orientation="landscape" paperSize="9" scale="120" r:id="rId1"/>
  <headerFooter alignWithMargins="0">
    <oddHeader>&amp;C&amp;"Geneva,Gras"&amp;12Section PS Glâne 2008</oddHeader>
    <oddFooter>&amp;CJacques Gavillet, caissier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68">
      <selection activeCell="J60" sqref="J60"/>
    </sheetView>
  </sheetViews>
  <sheetFormatPr defaultColWidth="11.00390625" defaultRowHeight="12"/>
  <cols>
    <col min="1" max="1" width="4.75390625" style="32" customWidth="1"/>
    <col min="2" max="2" width="24.875" style="0" customWidth="1"/>
    <col min="3" max="8" width="10.75390625" style="0" customWidth="1"/>
  </cols>
  <sheetData>
    <row r="1" spans="1:8" s="8" customFormat="1" ht="18" customHeight="1" thickBot="1">
      <c r="A1" s="177" t="s">
        <v>7</v>
      </c>
      <c r="B1" s="172" t="s">
        <v>65</v>
      </c>
      <c r="C1" s="173"/>
      <c r="D1" s="173"/>
      <c r="E1" s="173"/>
      <c r="F1" s="173"/>
      <c r="G1" s="173"/>
      <c r="H1" s="174"/>
    </row>
    <row r="2" spans="1:8" ht="12.75" thickBot="1">
      <c r="A2" s="178"/>
      <c r="B2" s="13"/>
      <c r="C2" s="9" t="s">
        <v>0</v>
      </c>
      <c r="D2" s="9"/>
      <c r="E2" s="10" t="s">
        <v>1</v>
      </c>
      <c r="F2" s="10"/>
      <c r="G2" s="9" t="s">
        <v>2</v>
      </c>
      <c r="H2" s="9"/>
    </row>
    <row r="3" spans="1:8" ht="12.75" thickBot="1">
      <c r="A3" s="178"/>
      <c r="B3" s="13"/>
      <c r="C3" s="7" t="s">
        <v>3</v>
      </c>
      <c r="D3" s="7" t="s">
        <v>4</v>
      </c>
      <c r="E3" s="7" t="s">
        <v>3</v>
      </c>
      <c r="F3" s="7" t="s">
        <v>4</v>
      </c>
      <c r="G3" s="7" t="s">
        <v>3</v>
      </c>
      <c r="H3" s="7" t="s">
        <v>4</v>
      </c>
    </row>
    <row r="4" spans="1:8" ht="12.75" thickBot="1">
      <c r="A4" s="178"/>
      <c r="B4" s="11" t="s">
        <v>66</v>
      </c>
      <c r="C4" s="27"/>
      <c r="D4" s="27">
        <v>59.8</v>
      </c>
      <c r="E4" s="27">
        <v>463.55</v>
      </c>
      <c r="F4" s="27">
        <v>0</v>
      </c>
      <c r="G4" s="27">
        <v>6877.47</v>
      </c>
      <c r="H4" s="27">
        <v>0</v>
      </c>
    </row>
    <row r="5" spans="1:8" ht="12">
      <c r="A5" s="29" t="s">
        <v>71</v>
      </c>
      <c r="B5" s="14" t="s">
        <v>72</v>
      </c>
      <c r="C5" s="115"/>
      <c r="D5" s="116"/>
      <c r="E5" s="3"/>
      <c r="F5" s="4"/>
      <c r="G5" s="3">
        <v>120</v>
      </c>
      <c r="H5" s="4"/>
    </row>
    <row r="6" spans="1:8" ht="12">
      <c r="A6" s="29" t="s">
        <v>73</v>
      </c>
      <c r="B6" s="14" t="s">
        <v>74</v>
      </c>
      <c r="C6" s="159"/>
      <c r="D6" s="160"/>
      <c r="E6" s="3"/>
      <c r="F6" s="4"/>
      <c r="G6" s="3">
        <v>122</v>
      </c>
      <c r="H6" s="4"/>
    </row>
    <row r="7" spans="1:10" ht="12">
      <c r="A7" s="29" t="s">
        <v>75</v>
      </c>
      <c r="B7" s="14" t="s">
        <v>76</v>
      </c>
      <c r="C7" s="18"/>
      <c r="D7" s="4"/>
      <c r="E7" s="3"/>
      <c r="F7" s="4"/>
      <c r="G7" s="3">
        <v>1000</v>
      </c>
      <c r="H7" s="4"/>
      <c r="I7" s="179" t="s">
        <v>24</v>
      </c>
      <c r="J7" s="180"/>
    </row>
    <row r="8" spans="1:10" ht="12">
      <c r="A8" s="29" t="s">
        <v>77</v>
      </c>
      <c r="B8" s="14" t="s">
        <v>78</v>
      </c>
      <c r="C8" s="18"/>
      <c r="D8" s="4"/>
      <c r="E8" s="3"/>
      <c r="F8" s="4"/>
      <c r="G8" s="3"/>
      <c r="H8" s="4">
        <v>146.5</v>
      </c>
      <c r="I8" s="179"/>
      <c r="J8" s="180"/>
    </row>
    <row r="9" spans="1:10" ht="12">
      <c r="A9" s="29" t="s">
        <v>79</v>
      </c>
      <c r="B9" s="14" t="s">
        <v>80</v>
      </c>
      <c r="C9" s="18"/>
      <c r="D9" s="4"/>
      <c r="E9" s="3"/>
      <c r="F9" s="4"/>
      <c r="G9" s="3">
        <v>50</v>
      </c>
      <c r="H9" s="4">
        <v>30.6</v>
      </c>
      <c r="I9" s="181"/>
      <c r="J9" s="180"/>
    </row>
    <row r="10" spans="1:8" ht="12">
      <c r="A10" s="29" t="s">
        <v>81</v>
      </c>
      <c r="B10" s="14" t="s">
        <v>82</v>
      </c>
      <c r="C10" s="18"/>
      <c r="D10" s="4"/>
      <c r="E10" s="3"/>
      <c r="F10" s="4"/>
      <c r="G10" s="3">
        <v>70</v>
      </c>
      <c r="H10" s="4"/>
    </row>
    <row r="11" spans="1:8" ht="12">
      <c r="A11" s="120" t="s">
        <v>83</v>
      </c>
      <c r="B11" s="14" t="s">
        <v>82</v>
      </c>
      <c r="C11" s="76"/>
      <c r="D11" s="77"/>
      <c r="E11" s="76"/>
      <c r="F11" s="77"/>
      <c r="G11" s="76">
        <v>56</v>
      </c>
      <c r="H11" s="4"/>
    </row>
    <row r="12" spans="1:8" ht="12">
      <c r="A12" s="121" t="s">
        <v>84</v>
      </c>
      <c r="B12" s="75" t="s">
        <v>85</v>
      </c>
      <c r="C12" s="76"/>
      <c r="D12" s="77"/>
      <c r="E12" s="76"/>
      <c r="F12" s="77"/>
      <c r="G12" s="76">
        <v>80</v>
      </c>
      <c r="H12" s="4">
        <v>37.8</v>
      </c>
    </row>
    <row r="13" spans="1:8" ht="12">
      <c r="A13" s="122" t="s">
        <v>86</v>
      </c>
      <c r="B13" s="75" t="s">
        <v>87</v>
      </c>
      <c r="C13" s="76"/>
      <c r="D13" s="77"/>
      <c r="E13" s="76"/>
      <c r="F13" s="77"/>
      <c r="G13" s="76">
        <v>270</v>
      </c>
      <c r="H13" s="4"/>
    </row>
    <row r="14" spans="1:8" ht="12">
      <c r="A14" s="30" t="s">
        <v>88</v>
      </c>
      <c r="B14" s="14" t="s">
        <v>89</v>
      </c>
      <c r="C14" s="18">
        <v>100</v>
      </c>
      <c r="D14" s="4"/>
      <c r="E14" s="3"/>
      <c r="F14" s="4"/>
      <c r="G14" s="3"/>
      <c r="H14" s="4">
        <v>100</v>
      </c>
    </row>
    <row r="15" spans="1:8" ht="12">
      <c r="A15" s="30" t="s">
        <v>90</v>
      </c>
      <c r="B15" s="14" t="s">
        <v>91</v>
      </c>
      <c r="C15" s="18"/>
      <c r="D15" s="4"/>
      <c r="E15" s="3"/>
      <c r="F15" s="4"/>
      <c r="G15" s="3"/>
      <c r="H15" s="4">
        <v>1450</v>
      </c>
    </row>
    <row r="16" spans="1:8" ht="12">
      <c r="A16" s="30" t="s">
        <v>92</v>
      </c>
      <c r="B16" s="14" t="s">
        <v>93</v>
      </c>
      <c r="C16" s="18"/>
      <c r="D16" s="4"/>
      <c r="E16" s="3"/>
      <c r="F16" s="4"/>
      <c r="G16" s="3">
        <v>50</v>
      </c>
      <c r="H16" s="4"/>
    </row>
    <row r="17" spans="1:8" ht="12">
      <c r="A17" s="30" t="s">
        <v>94</v>
      </c>
      <c r="B17" s="14" t="s">
        <v>95</v>
      </c>
      <c r="C17" s="18"/>
      <c r="D17" s="4"/>
      <c r="E17" s="3"/>
      <c r="F17" s="4"/>
      <c r="G17" s="3"/>
      <c r="H17" s="4">
        <v>435.7</v>
      </c>
    </row>
    <row r="18" spans="1:8" ht="12">
      <c r="A18" s="30" t="s">
        <v>94</v>
      </c>
      <c r="B18" s="14" t="s">
        <v>96</v>
      </c>
      <c r="C18" s="18"/>
      <c r="D18" s="4"/>
      <c r="E18" s="3"/>
      <c r="F18" s="4"/>
      <c r="G18" s="3"/>
      <c r="H18" s="4">
        <v>45.6</v>
      </c>
    </row>
    <row r="19" spans="1:8" ht="12">
      <c r="A19" s="30" t="s">
        <v>97</v>
      </c>
      <c r="B19" s="14" t="s">
        <v>98</v>
      </c>
      <c r="C19" s="18"/>
      <c r="D19" s="4"/>
      <c r="E19" s="3"/>
      <c r="F19" s="4"/>
      <c r="G19" s="3">
        <v>820</v>
      </c>
      <c r="H19" s="4"/>
    </row>
    <row r="20" spans="1:8" ht="12">
      <c r="A20" s="30" t="s">
        <v>99</v>
      </c>
      <c r="B20" s="75" t="s">
        <v>100</v>
      </c>
      <c r="C20" s="18"/>
      <c r="D20" s="4"/>
      <c r="E20" s="3"/>
      <c r="F20" s="4"/>
      <c r="G20" s="3"/>
      <c r="H20" s="4">
        <v>341.65</v>
      </c>
    </row>
    <row r="21" spans="1:8" ht="12">
      <c r="A21" s="30" t="s">
        <v>101</v>
      </c>
      <c r="B21" s="14" t="s">
        <v>102</v>
      </c>
      <c r="C21" s="117"/>
      <c r="D21" s="6"/>
      <c r="E21" s="5"/>
      <c r="F21" s="6"/>
      <c r="G21" s="5"/>
      <c r="H21" s="6">
        <v>2610.55</v>
      </c>
    </row>
    <row r="22" spans="1:8" ht="12">
      <c r="A22" s="30" t="s">
        <v>103</v>
      </c>
      <c r="B22" s="75" t="s">
        <v>117</v>
      </c>
      <c r="C22" s="117"/>
      <c r="D22" s="6"/>
      <c r="E22" s="5"/>
      <c r="F22" s="6"/>
      <c r="G22" s="5"/>
      <c r="H22" s="6">
        <v>167.45</v>
      </c>
    </row>
    <row r="23" spans="1:8" ht="12">
      <c r="A23" s="30" t="s">
        <v>105</v>
      </c>
      <c r="B23" s="14" t="s">
        <v>118</v>
      </c>
      <c r="C23" s="117"/>
      <c r="D23" s="6"/>
      <c r="E23" s="5"/>
      <c r="F23" s="6"/>
      <c r="G23" s="5"/>
      <c r="H23" s="6">
        <v>85.55</v>
      </c>
    </row>
    <row r="24" spans="1:8" ht="12">
      <c r="A24" s="30" t="s">
        <v>109</v>
      </c>
      <c r="B24" s="14" t="s">
        <v>110</v>
      </c>
      <c r="C24" s="117"/>
      <c r="D24" s="6"/>
      <c r="E24" s="5"/>
      <c r="F24" s="6"/>
      <c r="G24" s="5">
        <v>294</v>
      </c>
      <c r="H24" s="6"/>
    </row>
    <row r="25" spans="1:8" ht="12">
      <c r="A25" s="29" t="s">
        <v>106</v>
      </c>
      <c r="B25" s="14" t="s">
        <v>107</v>
      </c>
      <c r="C25" s="117"/>
      <c r="D25" s="6">
        <v>5.6</v>
      </c>
      <c r="E25" s="5"/>
      <c r="F25" s="6"/>
      <c r="G25" s="5"/>
      <c r="H25" s="6"/>
    </row>
    <row r="26" spans="1:8" ht="12">
      <c r="A26" s="29" t="s">
        <v>116</v>
      </c>
      <c r="B26" s="14" t="s">
        <v>104</v>
      </c>
      <c r="C26" s="117"/>
      <c r="D26" s="6"/>
      <c r="E26" s="5"/>
      <c r="F26" s="6"/>
      <c r="G26" s="5"/>
      <c r="H26" s="6">
        <v>145</v>
      </c>
    </row>
    <row r="27" spans="1:8" ht="12">
      <c r="A27" s="30" t="s">
        <v>111</v>
      </c>
      <c r="B27" s="14" t="s">
        <v>108</v>
      </c>
      <c r="C27" s="117"/>
      <c r="D27" s="6"/>
      <c r="E27" s="5"/>
      <c r="F27" s="6"/>
      <c r="G27" s="5"/>
      <c r="H27" s="6">
        <v>426.9</v>
      </c>
    </row>
    <row r="28" spans="1:8" ht="12">
      <c r="A28" s="30" t="s">
        <v>112</v>
      </c>
      <c r="B28" s="14" t="s">
        <v>113</v>
      </c>
      <c r="C28" s="117"/>
      <c r="D28" s="6"/>
      <c r="E28" s="5"/>
      <c r="F28" s="6"/>
      <c r="G28" s="5"/>
      <c r="H28" s="6">
        <v>106.9</v>
      </c>
    </row>
    <row r="29" spans="1:8" ht="12">
      <c r="A29" s="30" t="s">
        <v>114</v>
      </c>
      <c r="B29" s="14" t="s">
        <v>115</v>
      </c>
      <c r="C29" s="117"/>
      <c r="D29" s="6"/>
      <c r="E29" s="5"/>
      <c r="F29" s="6"/>
      <c r="G29" s="5"/>
      <c r="H29" s="6">
        <v>55.45</v>
      </c>
    </row>
    <row r="30" spans="1:8" ht="12">
      <c r="A30" s="30" t="s">
        <v>121</v>
      </c>
      <c r="B30" s="14" t="s">
        <v>120</v>
      </c>
      <c r="C30" s="117"/>
      <c r="D30" s="6"/>
      <c r="E30" s="5"/>
      <c r="F30" s="6"/>
      <c r="G30" s="5"/>
      <c r="H30" s="6">
        <v>208</v>
      </c>
    </row>
    <row r="31" spans="1:8" ht="12">
      <c r="A31" s="30" t="s">
        <v>122</v>
      </c>
      <c r="B31" s="14" t="s">
        <v>123</v>
      </c>
      <c r="C31" s="117"/>
      <c r="D31" s="6"/>
      <c r="E31" s="5"/>
      <c r="F31" s="6"/>
      <c r="G31" s="5"/>
      <c r="H31" s="6">
        <v>200</v>
      </c>
    </row>
    <row r="32" spans="1:8" ht="12">
      <c r="A32" s="30" t="s">
        <v>124</v>
      </c>
      <c r="B32" s="14" t="s">
        <v>125</v>
      </c>
      <c r="C32" s="117"/>
      <c r="D32" s="6"/>
      <c r="E32" s="5"/>
      <c r="F32" s="6"/>
      <c r="G32" s="5"/>
      <c r="H32" s="6">
        <v>43.9</v>
      </c>
    </row>
    <row r="33" spans="1:8" ht="12">
      <c r="A33" s="30" t="s">
        <v>126</v>
      </c>
      <c r="B33" s="14" t="s">
        <v>173</v>
      </c>
      <c r="C33" s="117"/>
      <c r="D33" s="6"/>
      <c r="E33" s="5"/>
      <c r="F33" s="6"/>
      <c r="G33" s="5"/>
      <c r="H33" s="6">
        <v>127.45</v>
      </c>
    </row>
    <row r="34" spans="1:8" ht="12">
      <c r="A34" s="30" t="s">
        <v>127</v>
      </c>
      <c r="B34" s="14" t="s">
        <v>174</v>
      </c>
      <c r="C34" s="117"/>
      <c r="D34" s="6"/>
      <c r="E34" s="5"/>
      <c r="F34" s="6"/>
      <c r="G34" s="5"/>
      <c r="H34" s="6">
        <v>76.5</v>
      </c>
    </row>
    <row r="35" spans="1:12" ht="12">
      <c r="A35" s="30" t="s">
        <v>128</v>
      </c>
      <c r="B35" s="14" t="s">
        <v>129</v>
      </c>
      <c r="C35" s="117"/>
      <c r="D35" s="6"/>
      <c r="E35" s="5"/>
      <c r="F35" s="6"/>
      <c r="G35" s="5">
        <v>30</v>
      </c>
      <c r="H35" s="6"/>
      <c r="L35" s="14"/>
    </row>
    <row r="36" spans="1:8" ht="12">
      <c r="A36" s="30" t="s">
        <v>130</v>
      </c>
      <c r="B36" s="14" t="s">
        <v>129</v>
      </c>
      <c r="C36" s="117"/>
      <c r="D36" s="6"/>
      <c r="E36" s="5"/>
      <c r="F36" s="6"/>
      <c r="G36" s="5">
        <v>30</v>
      </c>
      <c r="H36" s="6"/>
    </row>
    <row r="37" spans="1:8" ht="12">
      <c r="A37" s="30" t="s">
        <v>131</v>
      </c>
      <c r="B37" s="14" t="s">
        <v>175</v>
      </c>
      <c r="C37" s="117"/>
      <c r="D37" s="6"/>
      <c r="E37" s="5"/>
      <c r="F37" s="6"/>
      <c r="G37" s="5">
        <v>60</v>
      </c>
      <c r="H37" s="6">
        <v>84.5</v>
      </c>
    </row>
    <row r="38" spans="1:8" ht="12">
      <c r="A38" s="30" t="s">
        <v>132</v>
      </c>
      <c r="B38" s="15" t="s">
        <v>176</v>
      </c>
      <c r="C38" s="117"/>
      <c r="D38" s="6"/>
      <c r="E38" s="5"/>
      <c r="F38" s="6"/>
      <c r="G38" s="5">
        <v>50</v>
      </c>
      <c r="H38" s="6">
        <v>249.35</v>
      </c>
    </row>
    <row r="39" spans="1:8" ht="12">
      <c r="A39" s="30" t="s">
        <v>133</v>
      </c>
      <c r="B39" s="15" t="s">
        <v>134</v>
      </c>
      <c r="C39" s="117"/>
      <c r="D39" s="6"/>
      <c r="E39" s="5"/>
      <c r="F39" s="6"/>
      <c r="G39" s="5">
        <v>80</v>
      </c>
      <c r="H39" s="6"/>
    </row>
    <row r="40" spans="1:8" ht="12">
      <c r="A40" s="30" t="s">
        <v>135</v>
      </c>
      <c r="B40" s="15" t="s">
        <v>129</v>
      </c>
      <c r="C40" s="117"/>
      <c r="D40" s="6"/>
      <c r="E40" s="5"/>
      <c r="F40" s="6"/>
      <c r="G40" s="5">
        <v>130</v>
      </c>
      <c r="H40" s="6"/>
    </row>
    <row r="41" spans="1:8" ht="12">
      <c r="A41" s="30" t="s">
        <v>136</v>
      </c>
      <c r="B41" s="15" t="s">
        <v>129</v>
      </c>
      <c r="C41" s="117"/>
      <c r="D41" s="6"/>
      <c r="E41" s="5"/>
      <c r="F41" s="6"/>
      <c r="G41" s="5">
        <v>30</v>
      </c>
      <c r="H41" s="6"/>
    </row>
    <row r="42" spans="1:8" ht="12">
      <c r="A42" s="30" t="s">
        <v>137</v>
      </c>
      <c r="B42" s="15" t="s">
        <v>138</v>
      </c>
      <c r="C42" s="117"/>
      <c r="D42" s="6"/>
      <c r="E42" s="5"/>
      <c r="F42" s="6"/>
      <c r="G42" s="5">
        <v>910.2</v>
      </c>
      <c r="H42" s="6">
        <v>200.2</v>
      </c>
    </row>
    <row r="43" spans="1:8" ht="12">
      <c r="A43" s="30" t="s">
        <v>139</v>
      </c>
      <c r="B43" s="15" t="s">
        <v>177</v>
      </c>
      <c r="C43" s="117"/>
      <c r="D43" s="6"/>
      <c r="E43" s="5"/>
      <c r="F43" s="6"/>
      <c r="G43" s="5"/>
      <c r="H43" s="6">
        <v>36.5</v>
      </c>
    </row>
    <row r="44" spans="1:8" ht="12">
      <c r="A44" s="30" t="s">
        <v>140</v>
      </c>
      <c r="B44" s="15" t="s">
        <v>129</v>
      </c>
      <c r="C44" s="117"/>
      <c r="D44" s="6"/>
      <c r="E44" s="5"/>
      <c r="F44" s="6"/>
      <c r="G44" s="117">
        <v>80</v>
      </c>
      <c r="H44" s="6"/>
    </row>
    <row r="45" spans="1:8" ht="12">
      <c r="A45" s="30" t="s">
        <v>141</v>
      </c>
      <c r="B45" s="15" t="s">
        <v>129</v>
      </c>
      <c r="C45" s="117"/>
      <c r="D45" s="6"/>
      <c r="E45" s="5"/>
      <c r="F45" s="6"/>
      <c r="G45" s="117">
        <v>60</v>
      </c>
      <c r="H45" s="6"/>
    </row>
    <row r="46" spans="1:10" ht="12">
      <c r="A46" s="30" t="s">
        <v>142</v>
      </c>
      <c r="B46" s="15" t="s">
        <v>143</v>
      </c>
      <c r="C46" s="117"/>
      <c r="D46" s="6"/>
      <c r="E46" s="5"/>
      <c r="F46" s="6"/>
      <c r="G46" s="117">
        <v>100</v>
      </c>
      <c r="H46" s="6"/>
      <c r="I46" s="179"/>
      <c r="J46" s="180"/>
    </row>
    <row r="47" spans="1:10" ht="12">
      <c r="A47" s="30" t="s">
        <v>144</v>
      </c>
      <c r="B47" s="15" t="s">
        <v>129</v>
      </c>
      <c r="C47" s="117"/>
      <c r="D47" s="6"/>
      <c r="E47" s="5"/>
      <c r="F47" s="6"/>
      <c r="G47" s="117">
        <v>80</v>
      </c>
      <c r="H47" s="6"/>
      <c r="I47" s="179"/>
      <c r="J47" s="180"/>
    </row>
    <row r="48" spans="1:8" ht="12">
      <c r="A48" s="30" t="s">
        <v>145</v>
      </c>
      <c r="B48" s="15" t="s">
        <v>129</v>
      </c>
      <c r="C48" s="117"/>
      <c r="D48" s="6"/>
      <c r="E48" s="5"/>
      <c r="F48" s="6"/>
      <c r="G48" s="117">
        <v>200</v>
      </c>
      <c r="H48" s="6"/>
    </row>
    <row r="49" spans="1:8" ht="12">
      <c r="A49" s="30" t="s">
        <v>146</v>
      </c>
      <c r="B49" s="15" t="s">
        <v>129</v>
      </c>
      <c r="C49" s="117"/>
      <c r="D49" s="6"/>
      <c r="E49" s="5"/>
      <c r="F49" s="6"/>
      <c r="G49" s="117">
        <v>60</v>
      </c>
      <c r="H49" s="6"/>
    </row>
    <row r="50" spans="1:8" ht="12">
      <c r="A50" s="30" t="s">
        <v>147</v>
      </c>
      <c r="B50" s="15" t="s">
        <v>148</v>
      </c>
      <c r="C50" s="117"/>
      <c r="D50" s="6"/>
      <c r="E50" s="5"/>
      <c r="F50" s="6"/>
      <c r="G50" s="117">
        <v>250</v>
      </c>
      <c r="H50" s="6">
        <v>82.45</v>
      </c>
    </row>
    <row r="51" spans="1:8" ht="12">
      <c r="A51" s="30" t="s">
        <v>149</v>
      </c>
      <c r="B51" s="15" t="s">
        <v>129</v>
      </c>
      <c r="C51" s="117"/>
      <c r="D51" s="6"/>
      <c r="E51" s="5"/>
      <c r="F51" s="6"/>
      <c r="G51" s="117">
        <v>120</v>
      </c>
      <c r="H51" s="6"/>
    </row>
    <row r="52" spans="1:8" ht="12">
      <c r="A52" s="30" t="s">
        <v>150</v>
      </c>
      <c r="B52" s="15" t="s">
        <v>129</v>
      </c>
      <c r="C52" s="117"/>
      <c r="D52" s="6"/>
      <c r="E52" s="5"/>
      <c r="F52" s="6"/>
      <c r="G52" s="117">
        <v>60</v>
      </c>
      <c r="H52" s="6"/>
    </row>
    <row r="53" spans="1:8" ht="12">
      <c r="A53" s="30" t="s">
        <v>151</v>
      </c>
      <c r="B53" s="15" t="s">
        <v>129</v>
      </c>
      <c r="C53" s="117"/>
      <c r="D53" s="6"/>
      <c r="E53" s="5"/>
      <c r="F53" s="6"/>
      <c r="G53" s="117">
        <v>60</v>
      </c>
      <c r="H53" s="6"/>
    </row>
    <row r="54" spans="1:8" ht="12">
      <c r="A54" s="30" t="s">
        <v>152</v>
      </c>
      <c r="B54" s="15" t="s">
        <v>129</v>
      </c>
      <c r="C54" s="117"/>
      <c r="D54" s="6"/>
      <c r="E54" s="5"/>
      <c r="F54" s="6"/>
      <c r="G54" s="117">
        <v>30</v>
      </c>
      <c r="H54" s="6"/>
    </row>
    <row r="55" spans="1:8" ht="12">
      <c r="A55" s="30" t="s">
        <v>153</v>
      </c>
      <c r="B55" s="15" t="s">
        <v>129</v>
      </c>
      <c r="C55" s="117"/>
      <c r="D55" s="6"/>
      <c r="E55" s="5"/>
      <c r="F55" s="6"/>
      <c r="G55" s="117">
        <v>50</v>
      </c>
      <c r="H55" s="6"/>
    </row>
    <row r="56" spans="1:8" ht="12">
      <c r="A56" s="30" t="s">
        <v>154</v>
      </c>
      <c r="B56" s="15" t="s">
        <v>129</v>
      </c>
      <c r="C56" s="117"/>
      <c r="D56" s="6"/>
      <c r="E56" s="5"/>
      <c r="F56" s="6"/>
      <c r="G56" s="117">
        <v>30</v>
      </c>
      <c r="H56" s="6"/>
    </row>
    <row r="57" spans="1:8" ht="12">
      <c r="A57" s="30" t="s">
        <v>155</v>
      </c>
      <c r="B57" s="15" t="s">
        <v>163</v>
      </c>
      <c r="C57" s="117"/>
      <c r="D57" s="6"/>
      <c r="E57" s="5"/>
      <c r="F57" s="6"/>
      <c r="G57" s="117"/>
      <c r="H57" s="6">
        <v>7.5</v>
      </c>
    </row>
    <row r="58" spans="1:8" ht="12">
      <c r="A58" s="30" t="s">
        <v>156</v>
      </c>
      <c r="B58" s="15" t="s">
        <v>129</v>
      </c>
      <c r="C58" s="117"/>
      <c r="D58" s="6"/>
      <c r="E58" s="5"/>
      <c r="F58" s="6"/>
      <c r="G58" s="117">
        <v>30</v>
      </c>
      <c r="H58" s="6"/>
    </row>
    <row r="59" spans="1:8" ht="12">
      <c r="A59" s="30" t="s">
        <v>157</v>
      </c>
      <c r="B59" s="15" t="s">
        <v>164</v>
      </c>
      <c r="C59" s="117"/>
      <c r="D59" s="6"/>
      <c r="E59" s="5"/>
      <c r="F59" s="6"/>
      <c r="G59" s="117"/>
      <c r="H59" s="6">
        <v>90</v>
      </c>
    </row>
    <row r="60" spans="1:8" ht="12">
      <c r="A60" s="30" t="s">
        <v>158</v>
      </c>
      <c r="B60" s="15" t="s">
        <v>51</v>
      </c>
      <c r="C60" s="117"/>
      <c r="D60" s="6"/>
      <c r="E60" s="5"/>
      <c r="F60" s="6"/>
      <c r="G60" s="117"/>
      <c r="H60" s="6">
        <v>563.65</v>
      </c>
    </row>
    <row r="61" spans="1:8" ht="12">
      <c r="A61" s="30" t="s">
        <v>165</v>
      </c>
      <c r="B61" s="15" t="s">
        <v>166</v>
      </c>
      <c r="C61" s="117"/>
      <c r="D61" s="6"/>
      <c r="E61" s="5"/>
      <c r="F61" s="6"/>
      <c r="G61" s="117"/>
      <c r="H61" s="6">
        <v>150</v>
      </c>
    </row>
    <row r="62" spans="1:8" ht="12">
      <c r="A62" s="30" t="s">
        <v>159</v>
      </c>
      <c r="B62" s="15" t="s">
        <v>167</v>
      </c>
      <c r="C62" s="117"/>
      <c r="D62" s="6"/>
      <c r="E62" s="5"/>
      <c r="F62" s="6"/>
      <c r="G62" s="117"/>
      <c r="H62" s="6">
        <v>20</v>
      </c>
    </row>
    <row r="63" spans="1:8" ht="12">
      <c r="A63" s="30" t="s">
        <v>160</v>
      </c>
      <c r="B63" s="15" t="s">
        <v>129</v>
      </c>
      <c r="C63" s="117"/>
      <c r="D63" s="6"/>
      <c r="E63" s="5"/>
      <c r="F63" s="6"/>
      <c r="G63" s="117">
        <v>100</v>
      </c>
      <c r="H63" s="6"/>
    </row>
    <row r="64" spans="1:8" ht="12">
      <c r="A64" s="30" t="s">
        <v>161</v>
      </c>
      <c r="B64" s="15" t="s">
        <v>129</v>
      </c>
      <c r="C64" s="117"/>
      <c r="D64" s="6"/>
      <c r="E64" s="5"/>
      <c r="F64" s="6"/>
      <c r="G64" s="117">
        <v>50</v>
      </c>
      <c r="H64" s="6"/>
    </row>
    <row r="65" spans="1:8" ht="12">
      <c r="A65" s="30" t="s">
        <v>162</v>
      </c>
      <c r="B65" s="15" t="s">
        <v>163</v>
      </c>
      <c r="C65" s="117"/>
      <c r="D65" s="6"/>
      <c r="E65" s="5"/>
      <c r="F65" s="6"/>
      <c r="G65" s="117"/>
      <c r="H65" s="6">
        <v>1.5</v>
      </c>
    </row>
    <row r="66" spans="1:8" ht="12">
      <c r="A66" s="30" t="s">
        <v>168</v>
      </c>
      <c r="B66" s="15"/>
      <c r="C66" s="117"/>
      <c r="D66" s="6"/>
      <c r="E66" s="5"/>
      <c r="F66" s="6"/>
      <c r="G66" s="117"/>
      <c r="H66" s="6">
        <v>109.8</v>
      </c>
    </row>
    <row r="67" spans="1:8" ht="12">
      <c r="A67" s="30" t="s">
        <v>169</v>
      </c>
      <c r="B67" s="15" t="s">
        <v>170</v>
      </c>
      <c r="C67" s="117"/>
      <c r="D67" s="6"/>
      <c r="E67" s="5"/>
      <c r="F67" s="6"/>
      <c r="G67" s="117"/>
      <c r="H67" s="6">
        <v>76.45</v>
      </c>
    </row>
    <row r="68" spans="1:8" ht="12">
      <c r="A68" s="30" t="s">
        <v>171</v>
      </c>
      <c r="B68" s="15" t="s">
        <v>172</v>
      </c>
      <c r="C68" s="117"/>
      <c r="D68" s="6"/>
      <c r="E68" s="5"/>
      <c r="F68" s="6"/>
      <c r="G68" s="117">
        <v>6.2</v>
      </c>
      <c r="H68" s="6"/>
    </row>
    <row r="69" spans="1:8" ht="12">
      <c r="A69" s="30" t="s">
        <v>171</v>
      </c>
      <c r="B69" s="15" t="s">
        <v>172</v>
      </c>
      <c r="C69" s="117"/>
      <c r="D69" s="6"/>
      <c r="E69" s="5">
        <v>1.75</v>
      </c>
      <c r="F69" s="6"/>
      <c r="G69" s="117"/>
      <c r="H69" s="6"/>
    </row>
    <row r="70" spans="1:8" ht="12">
      <c r="A70" s="30"/>
      <c r="B70" s="15"/>
      <c r="C70" s="117"/>
      <c r="D70" s="6"/>
      <c r="E70" s="5"/>
      <c r="F70" s="6"/>
      <c r="G70" s="117"/>
      <c r="H70" s="6"/>
    </row>
    <row r="71" spans="1:8" ht="12">
      <c r="A71" s="30"/>
      <c r="B71" s="15"/>
      <c r="C71" s="117"/>
      <c r="D71" s="6"/>
      <c r="E71" s="5"/>
      <c r="F71" s="6"/>
      <c r="G71" s="117"/>
      <c r="H71" s="6"/>
    </row>
    <row r="72" spans="1:8" ht="12">
      <c r="A72" s="30"/>
      <c r="B72" s="15"/>
      <c r="C72" s="117"/>
      <c r="D72" s="6"/>
      <c r="E72" s="5"/>
      <c r="F72" s="6"/>
      <c r="G72" s="117"/>
      <c r="H72" s="6"/>
    </row>
    <row r="73" spans="1:8" ht="12">
      <c r="A73" s="30"/>
      <c r="B73" s="15"/>
      <c r="C73" s="117"/>
      <c r="D73" s="6"/>
      <c r="E73" s="5"/>
      <c r="F73" s="6"/>
      <c r="G73" s="117"/>
      <c r="H73" s="6"/>
    </row>
    <row r="74" spans="1:8" ht="12">
      <c r="A74" s="30"/>
      <c r="B74" s="15"/>
      <c r="C74" s="117"/>
      <c r="D74" s="6"/>
      <c r="E74" s="5"/>
      <c r="F74" s="6"/>
      <c r="G74" s="117"/>
      <c r="H74" s="6"/>
    </row>
    <row r="75" spans="1:8" ht="12">
      <c r="A75" s="30"/>
      <c r="B75" s="15"/>
      <c r="C75" s="117"/>
      <c r="D75" s="6"/>
      <c r="E75" s="5"/>
      <c r="F75" s="6"/>
      <c r="G75" s="117"/>
      <c r="H75" s="6"/>
    </row>
    <row r="76" spans="1:8" ht="12">
      <c r="A76" s="30"/>
      <c r="B76" s="15"/>
      <c r="C76" s="117"/>
      <c r="D76" s="6"/>
      <c r="E76" s="5"/>
      <c r="F76" s="6"/>
      <c r="G76" s="117"/>
      <c r="H76" s="6"/>
    </row>
    <row r="77" spans="1:8" ht="12">
      <c r="A77" s="30"/>
      <c r="B77" s="15"/>
      <c r="C77" s="117"/>
      <c r="D77" s="6"/>
      <c r="E77" s="5"/>
      <c r="F77" s="6"/>
      <c r="G77" s="117"/>
      <c r="H77" s="6"/>
    </row>
    <row r="78" spans="1:8" ht="12">
      <c r="A78" s="30"/>
      <c r="B78" s="15"/>
      <c r="C78" s="117"/>
      <c r="D78" s="6"/>
      <c r="E78" s="5"/>
      <c r="F78" s="6"/>
      <c r="G78" s="117"/>
      <c r="H78" s="6"/>
    </row>
    <row r="79" spans="1:8" ht="12">
      <c r="A79" s="30"/>
      <c r="B79" s="15"/>
      <c r="C79" s="117"/>
      <c r="D79" s="6"/>
      <c r="E79" s="5"/>
      <c r="F79" s="6"/>
      <c r="G79" s="117"/>
      <c r="H79" s="6"/>
    </row>
    <row r="80" spans="1:8" ht="12">
      <c r="A80" s="30"/>
      <c r="B80" s="15"/>
      <c r="C80" s="117"/>
      <c r="D80" s="6"/>
      <c r="E80" s="5"/>
      <c r="F80" s="6"/>
      <c r="G80" s="117"/>
      <c r="H80" s="6"/>
    </row>
    <row r="81" spans="1:8" ht="12">
      <c r="A81" s="30"/>
      <c r="B81" s="15"/>
      <c r="C81" s="117"/>
      <c r="D81" s="6"/>
      <c r="E81" s="5"/>
      <c r="F81" s="6"/>
      <c r="G81" s="117"/>
      <c r="H81" s="6"/>
    </row>
    <row r="82" spans="1:8" ht="12">
      <c r="A82" s="30"/>
      <c r="B82" s="15"/>
      <c r="C82" s="117"/>
      <c r="D82" s="6"/>
      <c r="E82" s="5"/>
      <c r="F82" s="6"/>
      <c r="G82" s="117"/>
      <c r="H82" s="6"/>
    </row>
    <row r="83" spans="1:8" ht="12">
      <c r="A83" s="30"/>
      <c r="B83" s="15"/>
      <c r="C83" s="117"/>
      <c r="D83" s="6"/>
      <c r="E83" s="5"/>
      <c r="F83" s="6"/>
      <c r="G83" s="117"/>
      <c r="H83" s="6"/>
    </row>
    <row r="84" spans="1:8" ht="12">
      <c r="A84" s="30"/>
      <c r="B84" s="15"/>
      <c r="C84" s="117"/>
      <c r="D84" s="6"/>
      <c r="E84" s="5"/>
      <c r="F84" s="6"/>
      <c r="G84" s="117"/>
      <c r="H84" s="6"/>
    </row>
    <row r="85" spans="1:8" ht="12">
      <c r="A85" s="30"/>
      <c r="B85" s="15"/>
      <c r="C85" s="117"/>
      <c r="D85" s="6"/>
      <c r="E85" s="5"/>
      <c r="F85" s="6"/>
      <c r="G85" s="117"/>
      <c r="H85" s="6"/>
    </row>
    <row r="86" spans="1:8" ht="12">
      <c r="A86" s="30"/>
      <c r="B86" s="15"/>
      <c r="C86" s="117"/>
      <c r="D86" s="6"/>
      <c r="E86" s="5"/>
      <c r="F86" s="6"/>
      <c r="G86" s="117"/>
      <c r="H86" s="6"/>
    </row>
    <row r="87" spans="1:8" ht="12">
      <c r="A87" s="30"/>
      <c r="B87" s="15"/>
      <c r="C87" s="117"/>
      <c r="D87" s="6"/>
      <c r="E87" s="5"/>
      <c r="F87" s="6"/>
      <c r="G87" s="117"/>
      <c r="H87" s="6"/>
    </row>
    <row r="88" spans="1:8" ht="12">
      <c r="A88" s="30"/>
      <c r="B88" s="15"/>
      <c r="C88" s="117"/>
      <c r="D88" s="6"/>
      <c r="E88" s="5"/>
      <c r="F88" s="6"/>
      <c r="G88" s="117"/>
      <c r="H88" s="6"/>
    </row>
    <row r="89" spans="1:8" ht="12">
      <c r="A89" s="30"/>
      <c r="B89" s="15"/>
      <c r="C89" s="117"/>
      <c r="D89" s="6"/>
      <c r="E89" s="5"/>
      <c r="F89" s="6"/>
      <c r="G89" s="117"/>
      <c r="H89" s="6"/>
    </row>
    <row r="90" spans="1:8" ht="12">
      <c r="A90" s="30"/>
      <c r="B90" s="15"/>
      <c r="C90" s="117"/>
      <c r="D90" s="6"/>
      <c r="E90" s="5"/>
      <c r="F90" s="6"/>
      <c r="G90" s="117"/>
      <c r="H90" s="6"/>
    </row>
    <row r="91" spans="1:8" ht="12.75" thickBot="1">
      <c r="A91" s="33"/>
      <c r="B91" s="15"/>
      <c r="C91" s="118"/>
      <c r="D91" s="119"/>
      <c r="E91" s="5"/>
      <c r="F91" s="6"/>
      <c r="G91" s="5"/>
      <c r="H91" s="6"/>
    </row>
    <row r="92" spans="1:8" ht="12.75" thickBot="1">
      <c r="A92" s="31"/>
      <c r="B92" s="11"/>
      <c r="C92" s="19">
        <f aca="true" t="shared" si="0" ref="C92:H92">SUM(C4:C91)</f>
        <v>100</v>
      </c>
      <c r="D92" s="20">
        <f t="shared" si="0"/>
        <v>65.39999999999999</v>
      </c>
      <c r="E92" s="19">
        <f t="shared" si="0"/>
        <v>465.3</v>
      </c>
      <c r="F92" s="20">
        <f t="shared" si="0"/>
        <v>0</v>
      </c>
      <c r="G92" s="19">
        <f t="shared" si="0"/>
        <v>12495.870000000003</v>
      </c>
      <c r="H92" s="20">
        <f t="shared" si="0"/>
        <v>8513.399999999998</v>
      </c>
    </row>
    <row r="93" spans="1:9" ht="12.75" thickBot="1">
      <c r="A93" s="31"/>
      <c r="B93" s="12"/>
      <c r="C93" s="16"/>
      <c r="D93" s="16">
        <f>SUM(C92-D92)</f>
        <v>34.60000000000001</v>
      </c>
      <c r="E93" s="16"/>
      <c r="F93" s="16">
        <f>SUM(E92-F92)</f>
        <v>465.3</v>
      </c>
      <c r="G93" s="16"/>
      <c r="H93" s="17">
        <f>SUM(G92-H92)</f>
        <v>3982.470000000005</v>
      </c>
      <c r="I93" s="1"/>
    </row>
    <row r="94" spans="1:8" ht="12.75" thickBot="1">
      <c r="A94" s="31"/>
      <c r="B94" s="13"/>
      <c r="C94" s="2"/>
      <c r="D94" s="2"/>
      <c r="E94" s="2"/>
      <c r="F94" s="2"/>
      <c r="G94" s="2"/>
      <c r="H94" s="21"/>
    </row>
    <row r="95" spans="1:8" ht="12.75" thickBot="1">
      <c r="A95" s="31"/>
      <c r="B95" s="22" t="s">
        <v>67</v>
      </c>
      <c r="C95" s="2"/>
      <c r="D95" s="2"/>
      <c r="E95" s="175">
        <f>(C92-D92)+(E92-F92)+(G92-H92)</f>
        <v>4482.370000000004</v>
      </c>
      <c r="F95" s="176"/>
      <c r="G95" s="2"/>
      <c r="H95" s="21"/>
    </row>
    <row r="96" spans="1:8" ht="12">
      <c r="A96" s="31"/>
      <c r="B96" s="13"/>
      <c r="C96" s="2"/>
      <c r="D96" s="2"/>
      <c r="E96" s="2"/>
      <c r="F96" s="2"/>
      <c r="G96" s="2"/>
      <c r="H96" s="21"/>
    </row>
    <row r="97" spans="1:8" ht="12">
      <c r="A97" s="31"/>
      <c r="B97" s="23" t="s">
        <v>5</v>
      </c>
      <c r="C97" s="2"/>
      <c r="D97" s="2"/>
      <c r="E97" s="2"/>
      <c r="F97" s="2"/>
      <c r="G97" s="2"/>
      <c r="H97" s="21"/>
    </row>
    <row r="98" spans="1:8" ht="12">
      <c r="A98" s="31"/>
      <c r="B98" s="13"/>
      <c r="C98" s="2"/>
      <c r="D98" s="2"/>
      <c r="E98" s="2"/>
      <c r="F98" s="2"/>
      <c r="G98" s="2"/>
      <c r="H98" s="21"/>
    </row>
    <row r="99" spans="1:8" ht="12">
      <c r="A99" s="31"/>
      <c r="B99" s="23" t="s">
        <v>6</v>
      </c>
      <c r="C99" s="2"/>
      <c r="D99" s="2"/>
      <c r="E99" s="2"/>
      <c r="F99" s="2"/>
      <c r="G99" s="2"/>
      <c r="H99" s="21"/>
    </row>
    <row r="100" spans="1:8" ht="12">
      <c r="A100" s="31"/>
      <c r="B100" s="13"/>
      <c r="C100" s="2"/>
      <c r="D100" s="2"/>
      <c r="E100" s="2"/>
      <c r="F100" s="2"/>
      <c r="G100" s="2"/>
      <c r="H100" s="21"/>
    </row>
    <row r="101" spans="1:8" ht="12.75" thickBot="1">
      <c r="A101" s="73"/>
      <c r="B101" s="24"/>
      <c r="C101" s="25"/>
      <c r="D101" s="25"/>
      <c r="E101" s="25"/>
      <c r="F101" s="25"/>
      <c r="G101" s="25"/>
      <c r="H101" s="26"/>
    </row>
    <row r="102" spans="3:8" ht="12">
      <c r="C102" s="1"/>
      <c r="D102" s="1"/>
      <c r="E102" s="1"/>
      <c r="F102" s="1"/>
      <c r="G102" s="1"/>
      <c r="H102" s="1"/>
    </row>
  </sheetData>
  <mergeCells count="5">
    <mergeCell ref="B1:H1"/>
    <mergeCell ref="E95:F95"/>
    <mergeCell ref="A1:A4"/>
    <mergeCell ref="I46:J47"/>
    <mergeCell ref="I7:J9"/>
  </mergeCells>
  <printOptions horizontalCentered="1"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&amp;CPS Section Glâne 2011 / exercice du 01 janvier  au 31 décembre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Z85"/>
  <sheetViews>
    <sheetView tabSelected="1" zoomScale="75" zoomScaleNormal="75" workbookViewId="0" topLeftCell="A46">
      <selection activeCell="K56" sqref="K56"/>
    </sheetView>
  </sheetViews>
  <sheetFormatPr defaultColWidth="11.00390625" defaultRowHeight="12"/>
  <cols>
    <col min="1" max="1" width="5.875" style="0" customWidth="1"/>
    <col min="3" max="4" width="12.125" style="0" customWidth="1"/>
    <col min="7" max="7" width="7.875" style="0" customWidth="1"/>
    <col min="8" max="9" width="8.125" style="0" customWidth="1"/>
    <col min="11" max="11" width="8.125" style="0" customWidth="1"/>
    <col min="13" max="13" width="6.625" style="0" customWidth="1"/>
    <col min="14" max="14" width="10.75390625" style="0" customWidth="1"/>
    <col min="15" max="15" width="10.25390625" style="0" customWidth="1"/>
    <col min="16" max="16" width="8.375" style="0" customWidth="1"/>
    <col min="17" max="19" width="9.75390625" style="0" customWidth="1"/>
    <col min="20" max="20" width="9.25390625" style="0" customWidth="1"/>
    <col min="21" max="21" width="8.125" style="0" customWidth="1"/>
    <col min="22" max="22" width="9.00390625" style="0" customWidth="1"/>
    <col min="23" max="23" width="8.875" style="0" customWidth="1"/>
    <col min="24" max="24" width="9.25390625" style="0" customWidth="1"/>
    <col min="25" max="25" width="10.125" style="0" customWidth="1"/>
  </cols>
  <sheetData>
    <row r="1" ht="18.75" customHeight="1"/>
    <row r="2" ht="18" customHeight="1"/>
    <row r="7" spans="2:25" ht="27.75">
      <c r="B7" s="185" t="s">
        <v>68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48"/>
      <c r="N7" s="185" t="s">
        <v>69</v>
      </c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</row>
    <row r="8" spans="2:25" ht="28.5" thickBot="1"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57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</row>
    <row r="9" spans="2:25" ht="20.25">
      <c r="B9" s="187" t="s">
        <v>12</v>
      </c>
      <c r="C9" s="188"/>
      <c r="D9" s="188"/>
      <c r="E9" s="188"/>
      <c r="F9" s="188"/>
      <c r="G9" s="188"/>
      <c r="H9" s="188"/>
      <c r="I9" s="188"/>
      <c r="J9" s="188"/>
      <c r="K9" s="91"/>
      <c r="L9" s="49"/>
      <c r="M9" s="58"/>
      <c r="N9" s="182" t="s">
        <v>13</v>
      </c>
      <c r="O9" s="183"/>
      <c r="P9" s="183"/>
      <c r="Q9" s="184"/>
      <c r="R9" s="184"/>
      <c r="S9" s="184"/>
      <c r="T9" s="184"/>
      <c r="U9" s="184"/>
      <c r="V9" s="184"/>
      <c r="W9" s="184"/>
      <c r="X9" s="78"/>
      <c r="Y9" s="55"/>
    </row>
    <row r="10" spans="1:26" ht="12">
      <c r="A10" s="60" t="s">
        <v>15</v>
      </c>
      <c r="B10" s="50" t="s">
        <v>14</v>
      </c>
      <c r="C10" s="51" t="s">
        <v>17</v>
      </c>
      <c r="D10" s="51" t="s">
        <v>26</v>
      </c>
      <c r="E10" s="51" t="s">
        <v>19</v>
      </c>
      <c r="F10" s="51" t="s">
        <v>52</v>
      </c>
      <c r="G10" s="51" t="s">
        <v>32</v>
      </c>
      <c r="H10" s="51" t="s">
        <v>2</v>
      </c>
      <c r="I10" s="51" t="s">
        <v>9</v>
      </c>
      <c r="J10" s="51" t="s">
        <v>27</v>
      </c>
      <c r="K10" s="92" t="s">
        <v>49</v>
      </c>
      <c r="L10" s="53" t="s">
        <v>16</v>
      </c>
      <c r="M10" s="59" t="s">
        <v>15</v>
      </c>
      <c r="N10" s="162" t="s">
        <v>47</v>
      </c>
      <c r="O10" s="88" t="s">
        <v>58</v>
      </c>
      <c r="P10" s="88" t="s">
        <v>46</v>
      </c>
      <c r="Q10" s="51" t="s">
        <v>20</v>
      </c>
      <c r="R10" s="51" t="s">
        <v>21</v>
      </c>
      <c r="S10" s="51" t="s">
        <v>51</v>
      </c>
      <c r="T10" s="52" t="s">
        <v>30</v>
      </c>
      <c r="U10" s="51" t="s">
        <v>22</v>
      </c>
      <c r="V10" s="71" t="s">
        <v>25</v>
      </c>
      <c r="W10" s="67" t="s">
        <v>43</v>
      </c>
      <c r="X10" s="51" t="s">
        <v>63</v>
      </c>
      <c r="Y10" s="68" t="s">
        <v>31</v>
      </c>
      <c r="Z10" s="87"/>
    </row>
    <row r="11" spans="1:26" ht="12">
      <c r="A11" s="60" t="s">
        <v>56</v>
      </c>
      <c r="B11" s="94"/>
      <c r="C11" s="95"/>
      <c r="D11" s="95"/>
      <c r="E11" s="95"/>
      <c r="F11" s="95"/>
      <c r="G11" s="114">
        <v>-59.8</v>
      </c>
      <c r="H11" s="95">
        <v>6877.47</v>
      </c>
      <c r="I11" s="114">
        <v>463.55</v>
      </c>
      <c r="J11" s="95"/>
      <c r="K11" s="96"/>
      <c r="L11" s="97"/>
      <c r="M11" s="158" t="s">
        <v>62</v>
      </c>
      <c r="N11" s="50"/>
      <c r="O11" s="88"/>
      <c r="P11" s="88"/>
      <c r="Q11" s="161"/>
      <c r="R11" s="51"/>
      <c r="S11" s="51"/>
      <c r="T11" s="52"/>
      <c r="U11" s="51"/>
      <c r="V11" s="71"/>
      <c r="W11" s="67"/>
      <c r="X11" s="92"/>
      <c r="Y11" s="68"/>
      <c r="Z11" s="93"/>
    </row>
    <row r="12" spans="1:25" ht="12">
      <c r="A12" t="s">
        <v>71</v>
      </c>
      <c r="B12" s="98"/>
      <c r="C12" s="99">
        <v>120</v>
      </c>
      <c r="D12" s="99"/>
      <c r="E12" s="99"/>
      <c r="F12" s="99"/>
      <c r="G12" s="99"/>
      <c r="H12" s="99"/>
      <c r="I12" s="99"/>
      <c r="J12" s="99"/>
      <c r="K12" s="100"/>
      <c r="L12" s="101"/>
      <c r="M12" s="61"/>
      <c r="N12" s="54"/>
      <c r="O12" s="89"/>
      <c r="P12" s="89"/>
      <c r="Q12" s="47"/>
      <c r="R12" s="47"/>
      <c r="S12" s="47"/>
      <c r="T12" s="47"/>
      <c r="U12" s="47"/>
      <c r="V12" s="47"/>
      <c r="W12" s="47"/>
      <c r="X12" s="63"/>
      <c r="Y12" s="55"/>
    </row>
    <row r="13" spans="1:25" ht="12">
      <c r="A13" t="s">
        <v>73</v>
      </c>
      <c r="B13" s="102"/>
      <c r="C13" s="103">
        <v>122</v>
      </c>
      <c r="D13" s="103"/>
      <c r="E13" s="103"/>
      <c r="F13" s="103"/>
      <c r="G13" s="103"/>
      <c r="H13" s="103"/>
      <c r="I13" s="103"/>
      <c r="J13" s="104"/>
      <c r="K13" s="105"/>
      <c r="L13" s="106"/>
      <c r="M13" s="62"/>
      <c r="N13" s="107"/>
      <c r="O13" s="124"/>
      <c r="P13" s="124"/>
      <c r="Q13" s="99"/>
      <c r="R13" s="99"/>
      <c r="S13" s="99"/>
      <c r="T13" s="99"/>
      <c r="U13" s="99"/>
      <c r="V13" s="99"/>
      <c r="W13" s="99"/>
      <c r="X13" s="100"/>
      <c r="Y13" s="101"/>
    </row>
    <row r="14" spans="1:25" ht="12">
      <c r="A14" s="28" t="s">
        <v>75</v>
      </c>
      <c r="B14" s="107"/>
      <c r="C14" s="99">
        <v>1000</v>
      </c>
      <c r="D14" s="99"/>
      <c r="E14" s="108"/>
      <c r="F14" s="108"/>
      <c r="G14" s="108"/>
      <c r="H14" s="108"/>
      <c r="I14" s="108"/>
      <c r="J14" s="108"/>
      <c r="K14" s="109"/>
      <c r="L14" s="109"/>
      <c r="M14" s="64" t="s">
        <v>77</v>
      </c>
      <c r="N14" s="107"/>
      <c r="O14" s="124">
        <v>146.5</v>
      </c>
      <c r="P14" s="124"/>
      <c r="Q14" s="99"/>
      <c r="R14" s="99"/>
      <c r="S14" s="99"/>
      <c r="T14" s="99"/>
      <c r="U14" s="99"/>
      <c r="V14" s="99"/>
      <c r="W14" s="99"/>
      <c r="X14" s="100"/>
      <c r="Y14" s="101"/>
    </row>
    <row r="15" spans="1:25" ht="12">
      <c r="A15" s="28" t="s">
        <v>79</v>
      </c>
      <c r="B15" s="98"/>
      <c r="C15" s="99">
        <v>30</v>
      </c>
      <c r="D15" s="99"/>
      <c r="E15" s="99">
        <v>20</v>
      </c>
      <c r="F15" s="99"/>
      <c r="G15" s="99"/>
      <c r="H15" s="99"/>
      <c r="I15" s="99"/>
      <c r="J15" s="99"/>
      <c r="K15" s="100"/>
      <c r="L15" s="100"/>
      <c r="M15" s="64" t="s">
        <v>79</v>
      </c>
      <c r="N15" s="125"/>
      <c r="O15" s="126"/>
      <c r="P15" s="124"/>
      <c r="Q15" s="99"/>
      <c r="R15" s="99"/>
      <c r="S15" s="99"/>
      <c r="T15" s="99"/>
      <c r="U15" s="99">
        <v>30.6</v>
      </c>
      <c r="V15" s="99"/>
      <c r="W15" s="99"/>
      <c r="X15" s="100"/>
      <c r="Y15" s="101"/>
    </row>
    <row r="16" spans="1:25" ht="12">
      <c r="A16" s="28" t="s">
        <v>81</v>
      </c>
      <c r="B16" s="98"/>
      <c r="C16" s="99">
        <v>50</v>
      </c>
      <c r="D16" s="99"/>
      <c r="E16" s="99">
        <v>20</v>
      </c>
      <c r="F16" s="99"/>
      <c r="G16" s="99"/>
      <c r="H16" s="99"/>
      <c r="I16" s="99"/>
      <c r="J16" s="99"/>
      <c r="K16" s="100"/>
      <c r="L16" s="100"/>
      <c r="M16" s="64"/>
      <c r="N16" s="107"/>
      <c r="O16" s="124"/>
      <c r="P16" s="124"/>
      <c r="Q16" s="99"/>
      <c r="R16" s="99"/>
      <c r="S16" s="99"/>
      <c r="T16" s="99"/>
      <c r="U16" s="99"/>
      <c r="V16" s="99"/>
      <c r="W16" s="99"/>
      <c r="X16" s="100"/>
      <c r="Y16" s="101"/>
    </row>
    <row r="17" spans="1:25" ht="12">
      <c r="A17" s="28" t="s">
        <v>83</v>
      </c>
      <c r="B17" s="98"/>
      <c r="C17" s="99">
        <v>36</v>
      </c>
      <c r="D17" s="99"/>
      <c r="E17" s="99">
        <v>20</v>
      </c>
      <c r="F17" s="99"/>
      <c r="G17" s="99"/>
      <c r="H17" s="99"/>
      <c r="I17" s="99"/>
      <c r="J17" s="99"/>
      <c r="K17" s="100"/>
      <c r="L17" s="100"/>
      <c r="M17" s="64"/>
      <c r="N17" s="107"/>
      <c r="O17" s="124"/>
      <c r="P17" s="124"/>
      <c r="Q17" s="99"/>
      <c r="R17" s="99"/>
      <c r="S17" s="99"/>
      <c r="T17" s="99"/>
      <c r="U17" s="99"/>
      <c r="V17" s="99"/>
      <c r="W17" s="99"/>
      <c r="X17" s="100"/>
      <c r="Y17" s="101"/>
    </row>
    <row r="18" spans="1:25" ht="12">
      <c r="A18" s="28" t="s">
        <v>84</v>
      </c>
      <c r="B18" s="98"/>
      <c r="C18" s="99">
        <v>80</v>
      </c>
      <c r="D18" s="99"/>
      <c r="E18" s="99"/>
      <c r="F18" s="99"/>
      <c r="G18" s="99"/>
      <c r="H18" s="99"/>
      <c r="I18" s="99"/>
      <c r="J18" s="99"/>
      <c r="K18" s="100"/>
      <c r="L18" s="100"/>
      <c r="M18" s="64" t="s">
        <v>84</v>
      </c>
      <c r="N18" s="98"/>
      <c r="O18" s="127"/>
      <c r="P18" s="127"/>
      <c r="Q18" s="99"/>
      <c r="R18" s="99"/>
      <c r="S18" s="99"/>
      <c r="T18" s="99"/>
      <c r="U18" s="99"/>
      <c r="V18" s="99">
        <v>1.8</v>
      </c>
      <c r="W18" s="99">
        <v>36</v>
      </c>
      <c r="X18" s="100"/>
      <c r="Y18" s="101"/>
    </row>
    <row r="19" spans="1:25" ht="12">
      <c r="A19" s="28" t="s">
        <v>86</v>
      </c>
      <c r="B19" s="98"/>
      <c r="C19" s="99">
        <v>270</v>
      </c>
      <c r="D19" s="99"/>
      <c r="E19" s="99"/>
      <c r="F19" s="99"/>
      <c r="G19" s="99"/>
      <c r="H19" s="99"/>
      <c r="I19" s="99"/>
      <c r="J19" s="99"/>
      <c r="K19" s="100"/>
      <c r="L19" s="100"/>
      <c r="M19" s="64"/>
      <c r="N19" s="98"/>
      <c r="O19" s="127"/>
      <c r="P19" s="127"/>
      <c r="Q19" s="99"/>
      <c r="R19" s="99"/>
      <c r="S19" s="99"/>
      <c r="T19" s="99"/>
      <c r="U19" s="99"/>
      <c r="V19" s="99"/>
      <c r="W19" s="99"/>
      <c r="X19" s="100"/>
      <c r="Y19" s="101"/>
    </row>
    <row r="20" spans="1:25" ht="12">
      <c r="A20" s="28" t="s">
        <v>88</v>
      </c>
      <c r="B20" s="98"/>
      <c r="C20" s="99"/>
      <c r="D20" s="99"/>
      <c r="E20" s="99"/>
      <c r="F20" s="99"/>
      <c r="G20" s="99">
        <v>100</v>
      </c>
      <c r="H20" s="99"/>
      <c r="I20" s="99"/>
      <c r="J20" s="99"/>
      <c r="K20" s="100"/>
      <c r="L20" s="100"/>
      <c r="M20" s="64" t="s">
        <v>88</v>
      </c>
      <c r="N20" s="98"/>
      <c r="O20" s="127"/>
      <c r="P20" s="127"/>
      <c r="Q20" s="99"/>
      <c r="R20" s="99"/>
      <c r="S20" s="99"/>
      <c r="T20" s="99"/>
      <c r="U20" s="99"/>
      <c r="V20" s="99"/>
      <c r="W20" s="99"/>
      <c r="X20" s="100">
        <v>100</v>
      </c>
      <c r="Y20" s="101"/>
    </row>
    <row r="21" spans="1:25" ht="12">
      <c r="A21" s="28" t="s">
        <v>92</v>
      </c>
      <c r="B21" s="98">
        <v>30</v>
      </c>
      <c r="C21" s="99"/>
      <c r="D21" s="99"/>
      <c r="E21" s="99">
        <v>20</v>
      </c>
      <c r="F21" s="99"/>
      <c r="G21" s="99"/>
      <c r="H21" s="99"/>
      <c r="I21" s="99"/>
      <c r="J21" s="99"/>
      <c r="K21" s="100"/>
      <c r="L21" s="100"/>
      <c r="M21" s="64" t="s">
        <v>90</v>
      </c>
      <c r="N21" s="98"/>
      <c r="O21" s="127">
        <v>1450</v>
      </c>
      <c r="P21" s="127"/>
      <c r="Q21" s="99"/>
      <c r="R21" s="99"/>
      <c r="S21" s="99"/>
      <c r="T21" s="99"/>
      <c r="U21" s="99"/>
      <c r="V21" s="99"/>
      <c r="W21" s="99"/>
      <c r="X21" s="100"/>
      <c r="Y21" s="101"/>
    </row>
    <row r="22" spans="1:25" ht="12">
      <c r="A22" s="28" t="s">
        <v>97</v>
      </c>
      <c r="B22" s="98"/>
      <c r="C22" s="99">
        <v>800</v>
      </c>
      <c r="D22" s="99"/>
      <c r="E22" s="99">
        <v>20</v>
      </c>
      <c r="F22" s="99"/>
      <c r="G22" s="99"/>
      <c r="H22" s="99"/>
      <c r="I22" s="99"/>
      <c r="J22" s="99"/>
      <c r="K22" s="100"/>
      <c r="L22" s="100"/>
      <c r="M22" s="64" t="s">
        <v>94</v>
      </c>
      <c r="N22" s="98"/>
      <c r="O22" s="127">
        <v>435.7</v>
      </c>
      <c r="P22" s="127"/>
      <c r="Q22" s="99"/>
      <c r="R22" s="99"/>
      <c r="S22" s="99"/>
      <c r="T22" s="99"/>
      <c r="U22" s="99"/>
      <c r="V22" s="99"/>
      <c r="W22" s="99"/>
      <c r="X22" s="100"/>
      <c r="Y22" s="101"/>
    </row>
    <row r="23" spans="1:25" ht="12">
      <c r="A23" s="28" t="s">
        <v>109</v>
      </c>
      <c r="B23" s="98"/>
      <c r="C23" s="99"/>
      <c r="D23" s="99"/>
      <c r="E23" s="99"/>
      <c r="F23" s="99"/>
      <c r="G23" s="99"/>
      <c r="H23" s="99"/>
      <c r="I23" s="99"/>
      <c r="J23" s="99"/>
      <c r="K23" s="100">
        <v>294</v>
      </c>
      <c r="L23" s="100"/>
      <c r="M23" s="64" t="s">
        <v>94</v>
      </c>
      <c r="N23" s="98"/>
      <c r="O23" s="127">
        <v>45.6</v>
      </c>
      <c r="P23" s="127"/>
      <c r="Q23" s="99"/>
      <c r="R23" s="99"/>
      <c r="S23" s="99"/>
      <c r="T23" s="99"/>
      <c r="U23" s="99"/>
      <c r="V23" s="99"/>
      <c r="W23" s="99"/>
      <c r="X23" s="100"/>
      <c r="Y23" s="101"/>
    </row>
    <row r="24" spans="1:25" ht="12">
      <c r="A24" s="28" t="s">
        <v>128</v>
      </c>
      <c r="B24" s="98"/>
      <c r="C24" s="99"/>
      <c r="D24" s="99"/>
      <c r="E24" s="99">
        <v>30</v>
      </c>
      <c r="F24" s="99"/>
      <c r="G24" s="99"/>
      <c r="H24" s="99"/>
      <c r="I24" s="99"/>
      <c r="J24" s="99"/>
      <c r="K24" s="100"/>
      <c r="L24" s="100"/>
      <c r="M24" s="64" t="s">
        <v>99</v>
      </c>
      <c r="N24" s="98"/>
      <c r="O24" s="127">
        <v>341.65</v>
      </c>
      <c r="P24" s="127"/>
      <c r="Q24" s="99"/>
      <c r="R24" s="99"/>
      <c r="S24" s="99"/>
      <c r="T24" s="99"/>
      <c r="U24" s="99"/>
      <c r="V24" s="99"/>
      <c r="W24" s="99"/>
      <c r="X24" s="100"/>
      <c r="Y24" s="101"/>
    </row>
    <row r="25" spans="1:25" ht="12">
      <c r="A25" s="28" t="s">
        <v>130</v>
      </c>
      <c r="B25" s="98"/>
      <c r="C25" s="99"/>
      <c r="D25" s="99"/>
      <c r="E25" s="99">
        <v>30</v>
      </c>
      <c r="F25" s="99"/>
      <c r="G25" s="99"/>
      <c r="H25" s="99"/>
      <c r="I25" s="99"/>
      <c r="J25" s="99"/>
      <c r="K25" s="100"/>
      <c r="L25" s="100"/>
      <c r="M25" s="64" t="s">
        <v>101</v>
      </c>
      <c r="N25" s="98"/>
      <c r="O25" s="127">
        <v>2610.55</v>
      </c>
      <c r="P25" s="127"/>
      <c r="Q25" s="99"/>
      <c r="R25" s="99"/>
      <c r="S25" s="99"/>
      <c r="T25" s="99"/>
      <c r="U25" s="99"/>
      <c r="V25" s="99"/>
      <c r="W25" s="99"/>
      <c r="X25" s="100"/>
      <c r="Y25" s="101"/>
    </row>
    <row r="26" spans="1:25" ht="12">
      <c r="A26" s="28" t="s">
        <v>131</v>
      </c>
      <c r="B26" s="98"/>
      <c r="C26" s="99"/>
      <c r="D26" s="99"/>
      <c r="E26" s="99">
        <v>60</v>
      </c>
      <c r="F26" s="99"/>
      <c r="G26" s="99"/>
      <c r="H26" s="99"/>
      <c r="I26" s="99"/>
      <c r="J26" s="99"/>
      <c r="K26" s="100"/>
      <c r="L26" s="100"/>
      <c r="M26" s="64" t="s">
        <v>103</v>
      </c>
      <c r="N26" s="98">
        <v>165</v>
      </c>
      <c r="O26" s="127"/>
      <c r="P26" s="127"/>
      <c r="Q26" s="99"/>
      <c r="R26" s="99"/>
      <c r="S26" s="99"/>
      <c r="T26" s="99"/>
      <c r="U26" s="99"/>
      <c r="V26" s="99">
        <v>2.45</v>
      </c>
      <c r="W26" s="99"/>
      <c r="X26" s="100"/>
      <c r="Y26" s="101"/>
    </row>
    <row r="27" spans="1:25" ht="12">
      <c r="A27" s="28" t="s">
        <v>132</v>
      </c>
      <c r="B27" s="98">
        <v>20</v>
      </c>
      <c r="C27" s="99"/>
      <c r="D27" s="99"/>
      <c r="E27" s="99">
        <v>30</v>
      </c>
      <c r="F27" s="99"/>
      <c r="G27" s="99"/>
      <c r="H27" s="99"/>
      <c r="I27" s="99"/>
      <c r="J27" s="99"/>
      <c r="K27" s="100"/>
      <c r="L27" s="100"/>
      <c r="M27" s="64" t="s">
        <v>105</v>
      </c>
      <c r="N27" s="98"/>
      <c r="O27" s="127"/>
      <c r="P27" s="127"/>
      <c r="Q27" s="99"/>
      <c r="R27" s="99"/>
      <c r="S27" s="99"/>
      <c r="T27" s="99"/>
      <c r="U27" s="99">
        <v>85.55</v>
      </c>
      <c r="V27" s="99"/>
      <c r="W27" s="99"/>
      <c r="X27" s="100"/>
      <c r="Y27" s="101"/>
    </row>
    <row r="28" spans="1:25" ht="12">
      <c r="A28" s="28" t="s">
        <v>133</v>
      </c>
      <c r="B28" s="98">
        <v>20</v>
      </c>
      <c r="C28" s="99"/>
      <c r="D28" s="99"/>
      <c r="E28" s="99">
        <v>60</v>
      </c>
      <c r="F28" s="99"/>
      <c r="G28" s="99"/>
      <c r="H28" s="99"/>
      <c r="I28" s="99"/>
      <c r="J28" s="99"/>
      <c r="K28" s="100"/>
      <c r="L28" s="100"/>
      <c r="M28" s="64" t="s">
        <v>106</v>
      </c>
      <c r="N28" s="98"/>
      <c r="O28" s="127"/>
      <c r="P28" s="127"/>
      <c r="Q28" s="99"/>
      <c r="R28" s="99"/>
      <c r="S28" s="99"/>
      <c r="T28" s="99"/>
      <c r="U28" s="99"/>
      <c r="V28" s="99"/>
      <c r="W28" s="99"/>
      <c r="X28" s="100"/>
      <c r="Y28" s="101">
        <v>5.6</v>
      </c>
    </row>
    <row r="29" spans="1:25" ht="12">
      <c r="A29" s="28" t="s">
        <v>135</v>
      </c>
      <c r="B29" s="98">
        <v>70</v>
      </c>
      <c r="C29" s="99"/>
      <c r="D29" s="99"/>
      <c r="E29" s="99">
        <v>60</v>
      </c>
      <c r="F29" s="99"/>
      <c r="G29" s="99"/>
      <c r="H29" s="99"/>
      <c r="I29" s="99"/>
      <c r="J29" s="99"/>
      <c r="K29" s="100"/>
      <c r="L29" s="100"/>
      <c r="M29" s="64" t="s">
        <v>111</v>
      </c>
      <c r="N29" s="98"/>
      <c r="O29" s="127"/>
      <c r="P29" s="127">
        <v>426.9</v>
      </c>
      <c r="Q29" s="99"/>
      <c r="R29" s="99"/>
      <c r="S29" s="99"/>
      <c r="T29" s="99"/>
      <c r="U29" s="99"/>
      <c r="V29" s="99"/>
      <c r="W29" s="99"/>
      <c r="X29" s="100"/>
      <c r="Y29" s="101"/>
    </row>
    <row r="30" spans="1:25" ht="12">
      <c r="A30" s="28" t="s">
        <v>136</v>
      </c>
      <c r="B30" s="98"/>
      <c r="C30" s="99"/>
      <c r="D30" s="99"/>
      <c r="E30" s="99">
        <v>30</v>
      </c>
      <c r="F30" s="99"/>
      <c r="G30" s="99"/>
      <c r="H30" s="99"/>
      <c r="I30" s="99"/>
      <c r="J30" s="99"/>
      <c r="K30" s="100"/>
      <c r="L30" s="100"/>
      <c r="M30" s="64" t="s">
        <v>112</v>
      </c>
      <c r="N30" s="98"/>
      <c r="O30" s="127"/>
      <c r="P30" s="127"/>
      <c r="Q30" s="99"/>
      <c r="R30" s="99"/>
      <c r="S30" s="99">
        <v>106.9</v>
      </c>
      <c r="T30" s="99"/>
      <c r="U30" s="99"/>
      <c r="V30" s="99"/>
      <c r="W30" s="99"/>
      <c r="X30" s="100"/>
      <c r="Y30" s="101"/>
    </row>
    <row r="31" spans="1:25" ht="12">
      <c r="A31" s="28" t="s">
        <v>137</v>
      </c>
      <c r="B31" s="98"/>
      <c r="C31" s="99">
        <v>820.2</v>
      </c>
      <c r="D31" s="99"/>
      <c r="E31" s="99">
        <v>90</v>
      </c>
      <c r="F31" s="99"/>
      <c r="G31" s="99"/>
      <c r="H31" s="99"/>
      <c r="I31" s="99"/>
      <c r="J31" s="99"/>
      <c r="K31" s="100"/>
      <c r="L31" s="100"/>
      <c r="M31" s="64" t="s">
        <v>114</v>
      </c>
      <c r="N31" s="98"/>
      <c r="O31" s="127"/>
      <c r="P31" s="127"/>
      <c r="Q31" s="99"/>
      <c r="R31" s="99"/>
      <c r="S31" s="99"/>
      <c r="T31" s="99"/>
      <c r="U31" s="99"/>
      <c r="V31" s="99"/>
      <c r="W31" s="99"/>
      <c r="X31" s="100"/>
      <c r="Y31" s="101">
        <v>55.45</v>
      </c>
    </row>
    <row r="32" spans="1:25" ht="12">
      <c r="A32" s="28" t="s">
        <v>140</v>
      </c>
      <c r="B32" s="98">
        <v>20</v>
      </c>
      <c r="C32" s="99"/>
      <c r="D32" s="99"/>
      <c r="E32" s="99">
        <v>60</v>
      </c>
      <c r="F32" s="99"/>
      <c r="G32" s="99"/>
      <c r="H32" s="99"/>
      <c r="I32" s="99"/>
      <c r="J32" s="99"/>
      <c r="K32" s="100"/>
      <c r="L32" s="100"/>
      <c r="M32" s="64" t="s">
        <v>116</v>
      </c>
      <c r="N32" s="98">
        <v>145</v>
      </c>
      <c r="O32" s="127"/>
      <c r="P32" s="127"/>
      <c r="Q32" s="99"/>
      <c r="R32" s="99"/>
      <c r="S32" s="99"/>
      <c r="T32" s="99"/>
      <c r="U32" s="99"/>
      <c r="V32" s="99"/>
      <c r="W32" s="99"/>
      <c r="X32" s="100"/>
      <c r="Y32" s="101"/>
    </row>
    <row r="33" spans="1:25" ht="12">
      <c r="A33" s="28" t="s">
        <v>141</v>
      </c>
      <c r="B33" s="98"/>
      <c r="C33" s="99"/>
      <c r="D33" s="99"/>
      <c r="E33" s="99">
        <v>60</v>
      </c>
      <c r="F33" s="99"/>
      <c r="G33" s="99"/>
      <c r="H33" s="99"/>
      <c r="I33" s="99"/>
      <c r="J33" s="99"/>
      <c r="K33" s="100"/>
      <c r="L33" s="100"/>
      <c r="M33" s="64" t="s">
        <v>119</v>
      </c>
      <c r="N33" s="98"/>
      <c r="O33" s="127"/>
      <c r="P33" s="127"/>
      <c r="Q33" s="99"/>
      <c r="R33" s="99"/>
      <c r="S33" s="99">
        <v>108</v>
      </c>
      <c r="T33" s="99">
        <v>100</v>
      </c>
      <c r="U33" s="99"/>
      <c r="V33" s="99"/>
      <c r="W33" s="99"/>
      <c r="X33" s="100"/>
      <c r="Y33" s="101"/>
    </row>
    <row r="34" spans="1:25" ht="12">
      <c r="A34" s="28" t="s">
        <v>142</v>
      </c>
      <c r="B34" s="98"/>
      <c r="C34" s="99">
        <v>70</v>
      </c>
      <c r="D34" s="99"/>
      <c r="E34" s="99">
        <v>30</v>
      </c>
      <c r="F34" s="99"/>
      <c r="G34" s="99"/>
      <c r="H34" s="99"/>
      <c r="I34" s="99"/>
      <c r="J34" s="99"/>
      <c r="K34" s="100"/>
      <c r="L34" s="100"/>
      <c r="M34" s="64" t="s">
        <v>122</v>
      </c>
      <c r="N34" s="98"/>
      <c r="O34" s="127"/>
      <c r="P34" s="127"/>
      <c r="Q34" s="99"/>
      <c r="R34" s="99">
        <v>200</v>
      </c>
      <c r="S34" s="99"/>
      <c r="T34" s="99"/>
      <c r="U34" s="99"/>
      <c r="V34" s="99"/>
      <c r="W34" s="99"/>
      <c r="X34" s="100"/>
      <c r="Y34" s="163"/>
    </row>
    <row r="35" spans="1:25" ht="12">
      <c r="A35" s="28" t="s">
        <v>144</v>
      </c>
      <c r="B35" s="98">
        <v>20</v>
      </c>
      <c r="C35" s="99"/>
      <c r="D35" s="99"/>
      <c r="E35" s="99">
        <v>60</v>
      </c>
      <c r="F35" s="99"/>
      <c r="G35" s="99"/>
      <c r="H35" s="99"/>
      <c r="I35" s="99"/>
      <c r="J35" s="99"/>
      <c r="K35" s="100"/>
      <c r="L35" s="100"/>
      <c r="M35" s="64" t="s">
        <v>124</v>
      </c>
      <c r="N35" s="98"/>
      <c r="O35" s="127"/>
      <c r="P35" s="127"/>
      <c r="Q35" s="99"/>
      <c r="R35" s="99">
        <v>43.9</v>
      </c>
      <c r="S35" s="99"/>
      <c r="T35" s="99"/>
      <c r="U35" s="99"/>
      <c r="V35" s="99"/>
      <c r="W35" s="99"/>
      <c r="X35" s="100"/>
      <c r="Y35" s="163"/>
    </row>
    <row r="36" spans="1:25" ht="12">
      <c r="A36" s="28" t="s">
        <v>145</v>
      </c>
      <c r="B36" s="98">
        <v>80</v>
      </c>
      <c r="C36" s="99"/>
      <c r="D36" s="99"/>
      <c r="E36" s="99">
        <v>120</v>
      </c>
      <c r="F36" s="99"/>
      <c r="G36" s="99"/>
      <c r="H36" s="99"/>
      <c r="I36" s="99"/>
      <c r="J36" s="99"/>
      <c r="K36" s="100"/>
      <c r="L36" s="100"/>
      <c r="M36" s="64" t="s">
        <v>126</v>
      </c>
      <c r="N36" s="98"/>
      <c r="O36" s="127"/>
      <c r="P36" s="127"/>
      <c r="Q36" s="99"/>
      <c r="R36" s="99"/>
      <c r="S36" s="99">
        <v>127.45</v>
      </c>
      <c r="T36" s="99"/>
      <c r="U36" s="99"/>
      <c r="V36" s="99"/>
      <c r="W36" s="99"/>
      <c r="X36" s="100"/>
      <c r="Y36" s="163"/>
    </row>
    <row r="37" spans="1:25" ht="12">
      <c r="A37" s="28" t="s">
        <v>146</v>
      </c>
      <c r="B37" s="98"/>
      <c r="C37" s="99"/>
      <c r="D37" s="99"/>
      <c r="E37" s="99">
        <v>60</v>
      </c>
      <c r="F37" s="99"/>
      <c r="G37" s="99"/>
      <c r="H37" s="99"/>
      <c r="I37" s="99"/>
      <c r="J37" s="99"/>
      <c r="K37" s="100"/>
      <c r="L37" s="100"/>
      <c r="M37" s="64" t="s">
        <v>127</v>
      </c>
      <c r="N37" s="98"/>
      <c r="O37" s="127"/>
      <c r="P37" s="127"/>
      <c r="Q37" s="99"/>
      <c r="R37" s="99">
        <v>76.5</v>
      </c>
      <c r="S37" s="99"/>
      <c r="T37" s="99"/>
      <c r="U37" s="99"/>
      <c r="V37" s="99"/>
      <c r="W37" s="99"/>
      <c r="X37" s="100"/>
      <c r="Y37" s="163"/>
    </row>
    <row r="38" spans="1:25" ht="12">
      <c r="A38" s="28" t="s">
        <v>147</v>
      </c>
      <c r="B38" s="98">
        <v>70</v>
      </c>
      <c r="C38" s="99"/>
      <c r="D38" s="99"/>
      <c r="E38" s="99">
        <v>180</v>
      </c>
      <c r="F38" s="99"/>
      <c r="G38" s="99"/>
      <c r="H38" s="99"/>
      <c r="I38" s="99"/>
      <c r="J38" s="99"/>
      <c r="K38" s="100"/>
      <c r="L38" s="100"/>
      <c r="M38" s="64" t="s">
        <v>131</v>
      </c>
      <c r="N38" s="98">
        <v>84.5</v>
      </c>
      <c r="O38" s="127"/>
      <c r="P38" s="127"/>
      <c r="Q38" s="99"/>
      <c r="R38" s="99"/>
      <c r="S38" s="99"/>
      <c r="T38" s="99"/>
      <c r="U38" s="99"/>
      <c r="V38" s="99"/>
      <c r="W38" s="99"/>
      <c r="X38" s="100"/>
      <c r="Y38" s="163"/>
    </row>
    <row r="39" spans="1:25" ht="12">
      <c r="A39" s="28" t="s">
        <v>149</v>
      </c>
      <c r="B39" s="98"/>
      <c r="C39" s="99"/>
      <c r="D39" s="99"/>
      <c r="E39" s="99">
        <v>120</v>
      </c>
      <c r="F39" s="99"/>
      <c r="G39" s="99"/>
      <c r="H39" s="99"/>
      <c r="I39" s="99"/>
      <c r="J39" s="99"/>
      <c r="K39" s="100"/>
      <c r="L39" s="100"/>
      <c r="M39" s="64" t="s">
        <v>132</v>
      </c>
      <c r="N39" s="98"/>
      <c r="O39" s="127">
        <v>128.4</v>
      </c>
      <c r="P39" s="127"/>
      <c r="Q39" s="99"/>
      <c r="R39" s="99"/>
      <c r="S39" s="99">
        <v>120.95</v>
      </c>
      <c r="T39" s="99"/>
      <c r="U39" s="99"/>
      <c r="V39" s="99"/>
      <c r="W39" s="99"/>
      <c r="X39" s="100"/>
      <c r="Y39" s="163"/>
    </row>
    <row r="40" spans="1:25" ht="12">
      <c r="A40" s="28" t="s">
        <v>150</v>
      </c>
      <c r="B40" s="98"/>
      <c r="C40" s="99"/>
      <c r="D40" s="99"/>
      <c r="E40" s="99">
        <v>60</v>
      </c>
      <c r="F40" s="99"/>
      <c r="G40" s="99"/>
      <c r="H40" s="99"/>
      <c r="I40" s="99"/>
      <c r="J40" s="99"/>
      <c r="K40" s="100"/>
      <c r="L40" s="100"/>
      <c r="M40" s="64" t="s">
        <v>137</v>
      </c>
      <c r="N40" s="98"/>
      <c r="O40" s="127"/>
      <c r="P40" s="127"/>
      <c r="Q40" s="99"/>
      <c r="R40" s="99"/>
      <c r="S40" s="99"/>
      <c r="T40" s="99">
        <v>200.2</v>
      </c>
      <c r="U40" s="99"/>
      <c r="V40" s="99"/>
      <c r="W40" s="99"/>
      <c r="X40" s="100"/>
      <c r="Y40" s="101"/>
    </row>
    <row r="41" spans="1:25" ht="12">
      <c r="A41" s="28" t="s">
        <v>151</v>
      </c>
      <c r="B41" s="98"/>
      <c r="C41" s="99"/>
      <c r="D41" s="99"/>
      <c r="E41" s="99">
        <v>60</v>
      </c>
      <c r="F41" s="99"/>
      <c r="G41" s="99"/>
      <c r="H41" s="99"/>
      <c r="I41" s="99"/>
      <c r="J41" s="99"/>
      <c r="K41" s="100"/>
      <c r="L41" s="100"/>
      <c r="M41" s="64" t="s">
        <v>139</v>
      </c>
      <c r="N41" s="98"/>
      <c r="O41" s="127"/>
      <c r="P41" s="127"/>
      <c r="Q41" s="99"/>
      <c r="R41" s="99">
        <v>36.5</v>
      </c>
      <c r="S41" s="99"/>
      <c r="T41" s="99"/>
      <c r="U41" s="99"/>
      <c r="V41" s="99"/>
      <c r="W41" s="99"/>
      <c r="X41" s="100"/>
      <c r="Y41" s="163"/>
    </row>
    <row r="42" spans="1:25" ht="12">
      <c r="A42" s="28" t="s">
        <v>152</v>
      </c>
      <c r="B42" s="98"/>
      <c r="C42" s="99"/>
      <c r="D42" s="99"/>
      <c r="E42" s="99">
        <v>30</v>
      </c>
      <c r="F42" s="99"/>
      <c r="G42" s="99"/>
      <c r="H42" s="99"/>
      <c r="I42" s="99"/>
      <c r="J42" s="99"/>
      <c r="K42" s="100"/>
      <c r="L42" s="100"/>
      <c r="M42" s="64" t="s">
        <v>147</v>
      </c>
      <c r="N42" s="98"/>
      <c r="O42" s="127"/>
      <c r="P42" s="127"/>
      <c r="Q42" s="99"/>
      <c r="R42" s="99"/>
      <c r="S42" s="99"/>
      <c r="T42" s="99"/>
      <c r="U42" s="99"/>
      <c r="V42" s="99">
        <v>12.85</v>
      </c>
      <c r="W42" s="99"/>
      <c r="X42" s="100"/>
      <c r="Y42" s="101">
        <v>69.6</v>
      </c>
    </row>
    <row r="43" spans="1:25" ht="12">
      <c r="A43" s="28" t="s">
        <v>153</v>
      </c>
      <c r="B43" s="98">
        <v>20</v>
      </c>
      <c r="C43" s="99"/>
      <c r="D43" s="99"/>
      <c r="E43" s="99">
        <v>30</v>
      </c>
      <c r="F43" s="99"/>
      <c r="G43" s="99"/>
      <c r="H43" s="99"/>
      <c r="I43" s="99"/>
      <c r="J43" s="99"/>
      <c r="K43" s="100"/>
      <c r="L43" s="100"/>
      <c r="M43" s="64" t="s">
        <v>155</v>
      </c>
      <c r="N43" s="98"/>
      <c r="O43" s="127"/>
      <c r="P43" s="127"/>
      <c r="Q43" s="99"/>
      <c r="R43" s="99"/>
      <c r="S43" s="99"/>
      <c r="T43" s="99"/>
      <c r="U43" s="99"/>
      <c r="V43" s="99">
        <v>7.5</v>
      </c>
      <c r="W43" s="99"/>
      <c r="X43" s="100"/>
      <c r="Y43" s="101"/>
    </row>
    <row r="44" spans="1:25" ht="12">
      <c r="A44" s="28" t="s">
        <v>154</v>
      </c>
      <c r="B44" s="98"/>
      <c r="C44" s="99"/>
      <c r="D44" s="99"/>
      <c r="E44" s="99">
        <v>30</v>
      </c>
      <c r="F44" s="99"/>
      <c r="G44" s="99"/>
      <c r="H44" s="99"/>
      <c r="I44" s="99"/>
      <c r="J44" s="99"/>
      <c r="K44" s="100"/>
      <c r="L44" s="100"/>
      <c r="M44" s="64" t="s">
        <v>157</v>
      </c>
      <c r="N44" s="54"/>
      <c r="O44" s="89">
        <v>90</v>
      </c>
      <c r="P44" s="89"/>
      <c r="Q44" s="47"/>
      <c r="R44" s="47"/>
      <c r="S44" s="47"/>
      <c r="T44" s="47"/>
      <c r="U44" s="47"/>
      <c r="V44" s="47"/>
      <c r="W44" s="47"/>
      <c r="X44" s="63"/>
      <c r="Y44" s="163"/>
    </row>
    <row r="45" spans="1:25" ht="12">
      <c r="A45" s="28" t="s">
        <v>156</v>
      </c>
      <c r="B45" s="98"/>
      <c r="C45" s="99"/>
      <c r="D45" s="99"/>
      <c r="E45" s="99">
        <v>30</v>
      </c>
      <c r="F45" s="99"/>
      <c r="G45" s="99"/>
      <c r="H45" s="99"/>
      <c r="I45" s="99"/>
      <c r="J45" s="99"/>
      <c r="K45" s="100"/>
      <c r="L45" s="100"/>
      <c r="M45" s="64" t="s">
        <v>158</v>
      </c>
      <c r="N45" s="54"/>
      <c r="O45" s="89"/>
      <c r="P45" s="89"/>
      <c r="Q45" s="47"/>
      <c r="R45" s="47"/>
      <c r="S45" s="47">
        <v>563.65</v>
      </c>
      <c r="T45" s="47"/>
      <c r="U45" s="47"/>
      <c r="V45" s="47"/>
      <c r="W45" s="47"/>
      <c r="X45" s="63"/>
      <c r="Y45" s="55"/>
    </row>
    <row r="46" spans="1:25" ht="12">
      <c r="A46" s="28" t="s">
        <v>160</v>
      </c>
      <c r="B46" s="98">
        <v>70</v>
      </c>
      <c r="C46" s="99"/>
      <c r="D46" s="99"/>
      <c r="E46" s="99">
        <v>30</v>
      </c>
      <c r="F46" s="99"/>
      <c r="G46" s="99"/>
      <c r="H46" s="99"/>
      <c r="I46" s="99"/>
      <c r="J46" s="99"/>
      <c r="K46" s="100"/>
      <c r="L46" s="100"/>
      <c r="M46" s="64" t="s">
        <v>158</v>
      </c>
      <c r="N46" s="54"/>
      <c r="O46" s="89">
        <v>150</v>
      </c>
      <c r="P46" s="89"/>
      <c r="Q46" s="47"/>
      <c r="R46" s="47"/>
      <c r="S46" s="47"/>
      <c r="T46" s="47"/>
      <c r="U46" s="47"/>
      <c r="V46" s="47"/>
      <c r="W46" s="47"/>
      <c r="X46" s="63"/>
      <c r="Y46" s="163"/>
    </row>
    <row r="47" spans="1:25" ht="12">
      <c r="A47" s="28" t="s">
        <v>161</v>
      </c>
      <c r="B47" s="98">
        <v>20</v>
      </c>
      <c r="C47" s="99"/>
      <c r="D47" s="99"/>
      <c r="E47" s="99">
        <v>30</v>
      </c>
      <c r="F47" s="99"/>
      <c r="G47" s="99"/>
      <c r="H47" s="99"/>
      <c r="I47" s="99"/>
      <c r="J47" s="99"/>
      <c r="K47" s="100"/>
      <c r="L47" s="100"/>
      <c r="M47" s="64" t="s">
        <v>159</v>
      </c>
      <c r="N47" s="54"/>
      <c r="O47" s="89"/>
      <c r="P47" s="89"/>
      <c r="Q47" s="47">
        <v>20</v>
      </c>
      <c r="R47" s="47"/>
      <c r="S47" s="47"/>
      <c r="T47" s="47"/>
      <c r="U47" s="47"/>
      <c r="V47" s="47"/>
      <c r="W47" s="47"/>
      <c r="X47" s="63"/>
      <c r="Y47" s="163"/>
    </row>
    <row r="48" spans="1:25" ht="12">
      <c r="A48" s="28" t="s">
        <v>171</v>
      </c>
      <c r="B48" s="98"/>
      <c r="C48" s="99"/>
      <c r="D48" s="99"/>
      <c r="E48" s="99"/>
      <c r="F48" s="99"/>
      <c r="G48" s="99"/>
      <c r="H48" s="99"/>
      <c r="I48" s="99"/>
      <c r="J48" s="99">
        <v>6.2</v>
      </c>
      <c r="K48" s="100"/>
      <c r="L48" s="100"/>
      <c r="M48" s="64" t="s">
        <v>162</v>
      </c>
      <c r="N48" s="54"/>
      <c r="O48" s="89"/>
      <c r="P48" s="89"/>
      <c r="Q48" s="47"/>
      <c r="R48" s="47"/>
      <c r="S48" s="47"/>
      <c r="T48" s="47"/>
      <c r="U48" s="47"/>
      <c r="V48" s="47">
        <v>1.5</v>
      </c>
      <c r="W48" s="47"/>
      <c r="X48" s="63"/>
      <c r="Y48" s="55"/>
    </row>
    <row r="49" spans="1:25" ht="12">
      <c r="A49" s="28" t="s">
        <v>171</v>
      </c>
      <c r="B49" s="98"/>
      <c r="C49" s="99"/>
      <c r="D49" s="99"/>
      <c r="E49" s="99"/>
      <c r="F49" s="99"/>
      <c r="G49" s="99"/>
      <c r="H49" s="99"/>
      <c r="I49" s="99"/>
      <c r="J49" s="99">
        <v>1.75</v>
      </c>
      <c r="K49" s="100"/>
      <c r="L49" s="100"/>
      <c r="M49" s="64" t="s">
        <v>168</v>
      </c>
      <c r="N49" s="54"/>
      <c r="O49" s="89"/>
      <c r="P49" s="89"/>
      <c r="Q49" s="47"/>
      <c r="R49" s="47"/>
      <c r="S49" s="47"/>
      <c r="T49" s="47"/>
      <c r="U49" s="47"/>
      <c r="V49" s="47"/>
      <c r="W49" s="47"/>
      <c r="X49" s="63"/>
      <c r="Y49" s="163">
        <v>109.8</v>
      </c>
    </row>
    <row r="50" spans="1:25" ht="12">
      <c r="A50" s="28"/>
      <c r="B50" s="98"/>
      <c r="C50" s="99"/>
      <c r="D50" s="99"/>
      <c r="E50" s="99"/>
      <c r="F50" s="99"/>
      <c r="G50" s="99"/>
      <c r="H50" s="99"/>
      <c r="I50" s="99"/>
      <c r="J50" s="99"/>
      <c r="K50" s="100"/>
      <c r="L50" s="100"/>
      <c r="M50" s="64" t="s">
        <v>169</v>
      </c>
      <c r="N50" s="54"/>
      <c r="O50" s="89"/>
      <c r="P50" s="89"/>
      <c r="Q50" s="47"/>
      <c r="R50" s="47"/>
      <c r="S50" s="47"/>
      <c r="T50" s="47"/>
      <c r="U50" s="47"/>
      <c r="V50" s="47"/>
      <c r="W50" s="47"/>
      <c r="X50" s="63"/>
      <c r="Y50" s="55">
        <v>76.45</v>
      </c>
    </row>
    <row r="51" spans="1:25" ht="12">
      <c r="A51" s="28"/>
      <c r="B51" s="98"/>
      <c r="C51" s="99"/>
      <c r="D51" s="99"/>
      <c r="E51" s="99"/>
      <c r="F51" s="99"/>
      <c r="G51" s="99"/>
      <c r="H51" s="99"/>
      <c r="I51" s="99"/>
      <c r="J51" s="99"/>
      <c r="K51" s="100"/>
      <c r="L51" s="100"/>
      <c r="M51" s="64"/>
      <c r="N51" s="54"/>
      <c r="O51" s="89"/>
      <c r="P51" s="89"/>
      <c r="Q51" s="47"/>
      <c r="R51" s="47"/>
      <c r="S51" s="47"/>
      <c r="T51" s="47"/>
      <c r="U51" s="47"/>
      <c r="V51" s="47"/>
      <c r="W51" s="47"/>
      <c r="X51" s="63"/>
      <c r="Y51" s="55"/>
    </row>
    <row r="52" spans="1:25" ht="12">
      <c r="A52" s="28"/>
      <c r="B52" s="98"/>
      <c r="C52" s="99"/>
      <c r="D52" s="99"/>
      <c r="E52" s="99"/>
      <c r="F52" s="99"/>
      <c r="G52" s="99"/>
      <c r="H52" s="99"/>
      <c r="I52" s="99"/>
      <c r="J52" s="99"/>
      <c r="K52" s="100"/>
      <c r="L52" s="100"/>
      <c r="M52" s="64"/>
      <c r="N52" s="54"/>
      <c r="O52" s="89"/>
      <c r="P52" s="89"/>
      <c r="Q52" s="47"/>
      <c r="R52" s="47"/>
      <c r="S52" s="47"/>
      <c r="T52" s="47"/>
      <c r="U52" s="47"/>
      <c r="V52" s="47"/>
      <c r="W52" s="47"/>
      <c r="X52" s="63"/>
      <c r="Y52" s="55"/>
    </row>
    <row r="53" spans="1:25" ht="12">
      <c r="A53" s="28"/>
      <c r="B53" s="98"/>
      <c r="C53" s="99"/>
      <c r="D53" s="99"/>
      <c r="E53" s="99"/>
      <c r="F53" s="99"/>
      <c r="G53" s="99"/>
      <c r="H53" s="99"/>
      <c r="I53" s="99"/>
      <c r="J53" s="99"/>
      <c r="K53" s="100"/>
      <c r="L53" s="100"/>
      <c r="M53" s="64"/>
      <c r="N53" s="54"/>
      <c r="O53" s="89"/>
      <c r="P53" s="89"/>
      <c r="Q53" s="47"/>
      <c r="R53" s="47"/>
      <c r="S53" s="47"/>
      <c r="T53" s="47"/>
      <c r="U53" s="47"/>
      <c r="V53" s="47"/>
      <c r="W53" s="47"/>
      <c r="X53" s="63"/>
      <c r="Y53" s="55"/>
    </row>
    <row r="54" spans="1:25" ht="12">
      <c r="A54" s="28"/>
      <c r="B54" s="98"/>
      <c r="C54" s="99"/>
      <c r="D54" s="99"/>
      <c r="E54" s="99"/>
      <c r="F54" s="99"/>
      <c r="G54" s="99"/>
      <c r="H54" s="99"/>
      <c r="I54" s="99"/>
      <c r="J54" s="99"/>
      <c r="K54" s="100"/>
      <c r="L54" s="100"/>
      <c r="M54" s="157"/>
      <c r="N54" s="54"/>
      <c r="O54" s="89"/>
      <c r="P54" s="89"/>
      <c r="Q54" s="47"/>
      <c r="R54" s="47"/>
      <c r="S54" s="47"/>
      <c r="T54" s="47"/>
      <c r="U54" s="47"/>
      <c r="V54" s="47"/>
      <c r="W54" s="47"/>
      <c r="X54" s="63"/>
      <c r="Y54" s="55"/>
    </row>
    <row r="55" spans="1:25" ht="12">
      <c r="A55" s="28"/>
      <c r="B55" s="98"/>
      <c r="C55" s="99"/>
      <c r="D55" s="99"/>
      <c r="E55" s="99"/>
      <c r="F55" s="99"/>
      <c r="G55" s="99"/>
      <c r="H55" s="99"/>
      <c r="I55" s="99"/>
      <c r="J55" s="99"/>
      <c r="K55" s="100"/>
      <c r="L55" s="100"/>
      <c r="M55" s="157"/>
      <c r="N55" s="54"/>
      <c r="O55" s="89"/>
      <c r="P55" s="89"/>
      <c r="Q55" s="47"/>
      <c r="R55" s="47"/>
      <c r="S55" s="47"/>
      <c r="T55" s="47"/>
      <c r="U55" s="47"/>
      <c r="V55" s="47"/>
      <c r="W55" s="47"/>
      <c r="X55" s="63"/>
      <c r="Y55" s="55"/>
    </row>
    <row r="56" spans="1:25" ht="12">
      <c r="A56" s="28"/>
      <c r="B56" s="98"/>
      <c r="C56" s="99"/>
      <c r="D56" s="99"/>
      <c r="E56" s="99"/>
      <c r="F56" s="99"/>
      <c r="G56" s="99"/>
      <c r="H56" s="99"/>
      <c r="I56" s="99"/>
      <c r="J56" s="99"/>
      <c r="K56" s="100"/>
      <c r="L56" s="100"/>
      <c r="M56" s="64"/>
      <c r="N56" s="54"/>
      <c r="O56" s="89"/>
      <c r="P56" s="89"/>
      <c r="Q56" s="47"/>
      <c r="R56" s="47"/>
      <c r="S56" s="47"/>
      <c r="T56" s="47"/>
      <c r="U56" s="47"/>
      <c r="V56" s="47"/>
      <c r="W56" s="47"/>
      <c r="X56" s="63"/>
      <c r="Y56" s="55"/>
    </row>
    <row r="57" spans="1:25" ht="12">
      <c r="A57" s="28"/>
      <c r="B57" s="98"/>
      <c r="C57" s="99"/>
      <c r="D57" s="99"/>
      <c r="E57" s="99"/>
      <c r="F57" s="99"/>
      <c r="G57" s="99"/>
      <c r="H57" s="99"/>
      <c r="I57" s="99"/>
      <c r="J57" s="99"/>
      <c r="K57" s="100"/>
      <c r="L57" s="100"/>
      <c r="M57" s="64"/>
      <c r="N57" s="54"/>
      <c r="O57" s="89"/>
      <c r="P57" s="89"/>
      <c r="Q57" s="47"/>
      <c r="R57" s="47"/>
      <c r="S57" s="47"/>
      <c r="T57" s="47"/>
      <c r="U57" s="47"/>
      <c r="V57" s="47"/>
      <c r="W57" s="47"/>
      <c r="X57" s="63"/>
      <c r="Y57" s="55"/>
    </row>
    <row r="58" spans="1:25" ht="12">
      <c r="A58" s="28"/>
      <c r="B58" s="98"/>
      <c r="C58" s="99"/>
      <c r="D58" s="99"/>
      <c r="E58" s="99"/>
      <c r="F58" s="99"/>
      <c r="G58" s="99"/>
      <c r="H58" s="99"/>
      <c r="I58" s="99"/>
      <c r="J58" s="99"/>
      <c r="K58" s="100"/>
      <c r="L58" s="100"/>
      <c r="M58" s="64"/>
      <c r="N58" s="54"/>
      <c r="O58" s="89"/>
      <c r="P58" s="89"/>
      <c r="Q58" s="47"/>
      <c r="R58" s="47"/>
      <c r="S58" s="47"/>
      <c r="T58" s="47"/>
      <c r="U58" s="47"/>
      <c r="V58" s="47"/>
      <c r="W58" s="47"/>
      <c r="X58" s="63"/>
      <c r="Y58" s="55"/>
    </row>
    <row r="59" spans="1:25" ht="12">
      <c r="A59" s="28"/>
      <c r="B59" s="98"/>
      <c r="C59" s="99"/>
      <c r="D59" s="99"/>
      <c r="E59" s="99"/>
      <c r="F59" s="99"/>
      <c r="G59" s="99"/>
      <c r="H59" s="99"/>
      <c r="I59" s="99"/>
      <c r="J59" s="99"/>
      <c r="K59" s="100"/>
      <c r="L59" s="100"/>
      <c r="M59" s="64"/>
      <c r="N59" s="54"/>
      <c r="O59" s="89"/>
      <c r="P59" s="89"/>
      <c r="Q59" s="47"/>
      <c r="R59" s="47"/>
      <c r="S59" s="47"/>
      <c r="T59" s="47"/>
      <c r="U59" s="47"/>
      <c r="V59" s="47"/>
      <c r="W59" s="47"/>
      <c r="X59" s="63"/>
      <c r="Y59" s="55"/>
    </row>
    <row r="60" spans="1:25" ht="12">
      <c r="A60" s="28"/>
      <c r="B60" s="98"/>
      <c r="C60" s="99"/>
      <c r="D60" s="99"/>
      <c r="E60" s="99"/>
      <c r="F60" s="99"/>
      <c r="G60" s="99"/>
      <c r="H60" s="99"/>
      <c r="I60" s="99"/>
      <c r="J60" s="99"/>
      <c r="K60" s="100"/>
      <c r="L60" s="100"/>
      <c r="M60" s="64"/>
      <c r="N60" s="54"/>
      <c r="O60" s="89"/>
      <c r="P60" s="89"/>
      <c r="Q60" s="47"/>
      <c r="R60" s="47"/>
      <c r="S60" s="47"/>
      <c r="T60" s="47"/>
      <c r="U60" s="47"/>
      <c r="V60" s="47"/>
      <c r="W60" s="47"/>
      <c r="X60" s="63"/>
      <c r="Y60" s="55"/>
    </row>
    <row r="61" spans="1:25" ht="12">
      <c r="A61" s="28"/>
      <c r="B61" s="98"/>
      <c r="C61" s="99"/>
      <c r="D61" s="99"/>
      <c r="E61" s="99"/>
      <c r="F61" s="99"/>
      <c r="G61" s="99"/>
      <c r="H61" s="99"/>
      <c r="I61" s="99"/>
      <c r="J61" s="99"/>
      <c r="K61" s="100"/>
      <c r="L61" s="100"/>
      <c r="M61" s="64"/>
      <c r="N61" s="54"/>
      <c r="O61" s="89"/>
      <c r="P61" s="89"/>
      <c r="Q61" s="47"/>
      <c r="R61" s="47"/>
      <c r="S61" s="47"/>
      <c r="T61" s="47"/>
      <c r="U61" s="47"/>
      <c r="V61" s="47"/>
      <c r="W61" s="47"/>
      <c r="X61" s="63"/>
      <c r="Y61" s="55"/>
    </row>
    <row r="62" spans="1:25" ht="12">
      <c r="A62" s="28"/>
      <c r="B62" s="98"/>
      <c r="C62" s="99"/>
      <c r="D62" s="99"/>
      <c r="E62" s="99"/>
      <c r="F62" s="99"/>
      <c r="G62" s="99"/>
      <c r="H62" s="99"/>
      <c r="I62" s="99"/>
      <c r="J62" s="99"/>
      <c r="K62" s="100"/>
      <c r="L62" s="100"/>
      <c r="M62" s="64"/>
      <c r="N62" s="54"/>
      <c r="O62" s="89"/>
      <c r="P62" s="89"/>
      <c r="Q62" s="47"/>
      <c r="R62" s="47"/>
      <c r="S62" s="47"/>
      <c r="T62" s="47"/>
      <c r="U62" s="47"/>
      <c r="V62" s="47"/>
      <c r="W62" s="47"/>
      <c r="X62" s="63"/>
      <c r="Y62" s="55"/>
    </row>
    <row r="63" spans="1:25" ht="12">
      <c r="A63" s="28"/>
      <c r="B63" s="98"/>
      <c r="C63" s="99"/>
      <c r="D63" s="99"/>
      <c r="E63" s="99"/>
      <c r="F63" s="99"/>
      <c r="G63" s="99"/>
      <c r="H63" s="99"/>
      <c r="I63" s="99"/>
      <c r="J63" s="99"/>
      <c r="K63" s="100"/>
      <c r="L63" s="100"/>
      <c r="M63" s="64"/>
      <c r="N63" s="54"/>
      <c r="O63" s="89"/>
      <c r="P63" s="89"/>
      <c r="Q63" s="47"/>
      <c r="R63" s="47"/>
      <c r="S63" s="47"/>
      <c r="T63" s="47"/>
      <c r="U63" s="47"/>
      <c r="V63" s="47"/>
      <c r="W63" s="47"/>
      <c r="X63" s="63"/>
      <c r="Y63" s="55"/>
    </row>
    <row r="64" spans="1:25" ht="12">
      <c r="A64" s="28"/>
      <c r="B64" s="98"/>
      <c r="C64" s="99"/>
      <c r="D64" s="99"/>
      <c r="E64" s="99"/>
      <c r="F64" s="99"/>
      <c r="G64" s="99"/>
      <c r="H64" s="99"/>
      <c r="I64" s="99"/>
      <c r="J64" s="99"/>
      <c r="K64" s="100"/>
      <c r="L64" s="100"/>
      <c r="M64" s="64"/>
      <c r="N64" s="54"/>
      <c r="O64" s="89"/>
      <c r="P64" s="89"/>
      <c r="Q64" s="47"/>
      <c r="R64" s="47"/>
      <c r="S64" s="47"/>
      <c r="T64" s="47"/>
      <c r="U64" s="47"/>
      <c r="V64" s="47"/>
      <c r="W64" s="47"/>
      <c r="X64" s="63"/>
      <c r="Y64" s="55"/>
    </row>
    <row r="65" spans="1:25" ht="12">
      <c r="A65" s="28"/>
      <c r="B65" s="98"/>
      <c r="C65" s="99"/>
      <c r="D65" s="99"/>
      <c r="E65" s="99"/>
      <c r="F65" s="99"/>
      <c r="G65" s="99"/>
      <c r="H65" s="99"/>
      <c r="I65" s="99"/>
      <c r="J65" s="99"/>
      <c r="K65" s="100"/>
      <c r="L65" s="100"/>
      <c r="M65" s="64"/>
      <c r="N65" s="54"/>
      <c r="O65" s="89"/>
      <c r="P65" s="89"/>
      <c r="Q65" s="47"/>
      <c r="R65" s="47"/>
      <c r="S65" s="47"/>
      <c r="T65" s="47"/>
      <c r="U65" s="47"/>
      <c r="V65" s="47"/>
      <c r="W65" s="47"/>
      <c r="X65" s="63"/>
      <c r="Y65" s="55"/>
    </row>
    <row r="66" spans="1:25" ht="12">
      <c r="A66" s="28"/>
      <c r="B66" s="98"/>
      <c r="C66" s="99"/>
      <c r="D66" s="99"/>
      <c r="E66" s="99"/>
      <c r="F66" s="99"/>
      <c r="G66" s="99"/>
      <c r="H66" s="99"/>
      <c r="I66" s="99"/>
      <c r="J66" s="99"/>
      <c r="K66" s="100"/>
      <c r="L66" s="100"/>
      <c r="M66" s="64"/>
      <c r="N66" s="54"/>
      <c r="O66" s="89"/>
      <c r="P66" s="89"/>
      <c r="Q66" s="47"/>
      <c r="R66" s="47"/>
      <c r="S66" s="47"/>
      <c r="T66" s="47"/>
      <c r="U66" s="47"/>
      <c r="V66" s="47"/>
      <c r="W66" s="47"/>
      <c r="X66" s="63"/>
      <c r="Y66" s="55"/>
    </row>
    <row r="67" spans="1:25" ht="12">
      <c r="A67" s="28"/>
      <c r="B67" s="98"/>
      <c r="C67" s="99"/>
      <c r="D67" s="99"/>
      <c r="E67" s="99"/>
      <c r="F67" s="99"/>
      <c r="G67" s="99"/>
      <c r="H67" s="99"/>
      <c r="I67" s="99"/>
      <c r="J67" s="99"/>
      <c r="K67" s="100"/>
      <c r="L67" s="100"/>
      <c r="M67" s="64"/>
      <c r="N67" s="54"/>
      <c r="O67" s="89"/>
      <c r="P67" s="89"/>
      <c r="Q67" s="47"/>
      <c r="R67" s="47"/>
      <c r="S67" s="47"/>
      <c r="T67" s="47"/>
      <c r="U67" s="47"/>
      <c r="V67" s="47"/>
      <c r="W67" s="47"/>
      <c r="X67" s="63"/>
      <c r="Y67" s="55"/>
    </row>
    <row r="68" spans="1:25" ht="12">
      <c r="A68" s="28"/>
      <c r="B68" s="98"/>
      <c r="C68" s="99"/>
      <c r="D68" s="99"/>
      <c r="E68" s="99"/>
      <c r="F68" s="99"/>
      <c r="G68" s="99"/>
      <c r="H68" s="99"/>
      <c r="I68" s="99"/>
      <c r="J68" s="99"/>
      <c r="K68" s="100"/>
      <c r="L68" s="100"/>
      <c r="M68" s="64"/>
      <c r="N68" s="54"/>
      <c r="O68" s="89"/>
      <c r="P68" s="89"/>
      <c r="Q68" s="47"/>
      <c r="R68" s="47"/>
      <c r="S68" s="47"/>
      <c r="T68" s="47"/>
      <c r="U68" s="47"/>
      <c r="V68" s="47"/>
      <c r="W68" s="47"/>
      <c r="X68" s="63"/>
      <c r="Y68" s="55"/>
    </row>
    <row r="69" spans="1:25" ht="12">
      <c r="A69" s="28"/>
      <c r="B69" s="98"/>
      <c r="C69" s="99"/>
      <c r="D69" s="99"/>
      <c r="E69" s="99"/>
      <c r="F69" s="99"/>
      <c r="G69" s="99"/>
      <c r="H69" s="99"/>
      <c r="I69" s="99"/>
      <c r="J69" s="99"/>
      <c r="K69" s="100"/>
      <c r="L69" s="100"/>
      <c r="M69" s="64"/>
      <c r="N69" s="54"/>
      <c r="O69" s="89"/>
      <c r="P69" s="89"/>
      <c r="Q69" s="47"/>
      <c r="R69" s="47"/>
      <c r="S69" s="47"/>
      <c r="T69" s="47"/>
      <c r="U69" s="47"/>
      <c r="V69" s="47"/>
      <c r="W69" s="47"/>
      <c r="X69" s="63"/>
      <c r="Y69" s="55"/>
    </row>
    <row r="70" spans="1:25" ht="12">
      <c r="A70" s="28"/>
      <c r="B70" s="98"/>
      <c r="C70" s="99"/>
      <c r="D70" s="99"/>
      <c r="E70" s="99"/>
      <c r="F70" s="99"/>
      <c r="G70" s="99"/>
      <c r="H70" s="99"/>
      <c r="I70" s="99"/>
      <c r="J70" s="99"/>
      <c r="K70" s="100"/>
      <c r="L70" s="100"/>
      <c r="M70" s="64"/>
      <c r="N70" s="54"/>
      <c r="O70" s="89"/>
      <c r="P70" s="89"/>
      <c r="Q70" s="47"/>
      <c r="R70" s="47"/>
      <c r="S70" s="47"/>
      <c r="T70" s="47"/>
      <c r="U70" s="47"/>
      <c r="V70" s="47"/>
      <c r="W70" s="47"/>
      <c r="X70" s="63"/>
      <c r="Y70" s="55"/>
    </row>
    <row r="71" spans="1:25" ht="12">
      <c r="A71" s="28"/>
      <c r="B71" s="98"/>
      <c r="C71" s="99"/>
      <c r="D71" s="99"/>
      <c r="E71" s="99"/>
      <c r="F71" s="99"/>
      <c r="G71" s="99"/>
      <c r="H71" s="99"/>
      <c r="I71" s="99"/>
      <c r="J71" s="99"/>
      <c r="K71" s="100"/>
      <c r="L71" s="100"/>
      <c r="M71" s="64"/>
      <c r="N71" s="54"/>
      <c r="O71" s="89"/>
      <c r="P71" s="89"/>
      <c r="Q71" s="47"/>
      <c r="R71" s="47"/>
      <c r="S71" s="47"/>
      <c r="T71" s="47"/>
      <c r="U71" s="47"/>
      <c r="V71" s="47"/>
      <c r="W71" s="47"/>
      <c r="X71" s="63"/>
      <c r="Y71" s="55"/>
    </row>
    <row r="72" spans="1:25" ht="12">
      <c r="A72" s="28"/>
      <c r="B72" s="98"/>
      <c r="C72" s="99"/>
      <c r="D72" s="99"/>
      <c r="E72" s="99"/>
      <c r="F72" s="99"/>
      <c r="G72" s="99"/>
      <c r="H72" s="99"/>
      <c r="I72" s="99"/>
      <c r="J72" s="99"/>
      <c r="K72" s="100"/>
      <c r="L72" s="100"/>
      <c r="M72" s="64"/>
      <c r="N72" s="54"/>
      <c r="O72" s="89"/>
      <c r="P72" s="89"/>
      <c r="Q72" s="47"/>
      <c r="R72" s="47"/>
      <c r="S72" s="47"/>
      <c r="T72" s="47"/>
      <c r="U72" s="47"/>
      <c r="V72" s="47"/>
      <c r="W72" s="47"/>
      <c r="X72" s="63"/>
      <c r="Y72" s="55"/>
    </row>
    <row r="73" spans="1:25" ht="12">
      <c r="A73" s="28"/>
      <c r="B73" s="98"/>
      <c r="C73" s="99"/>
      <c r="D73" s="99"/>
      <c r="E73" s="99"/>
      <c r="F73" s="99"/>
      <c r="G73" s="99"/>
      <c r="H73" s="99"/>
      <c r="I73" s="99"/>
      <c r="J73" s="99"/>
      <c r="K73" s="100"/>
      <c r="L73" s="100"/>
      <c r="M73" s="64"/>
      <c r="N73" s="54"/>
      <c r="O73" s="89"/>
      <c r="P73" s="89"/>
      <c r="Q73" s="47"/>
      <c r="R73" s="47"/>
      <c r="S73" s="47"/>
      <c r="T73" s="47"/>
      <c r="U73" s="47"/>
      <c r="V73" s="47"/>
      <c r="W73" s="47"/>
      <c r="X73" s="63"/>
      <c r="Y73" s="55"/>
    </row>
    <row r="74" spans="1:25" ht="12">
      <c r="A74" s="28"/>
      <c r="B74" s="98"/>
      <c r="C74" s="99"/>
      <c r="D74" s="99"/>
      <c r="E74" s="99"/>
      <c r="F74" s="99"/>
      <c r="G74" s="99"/>
      <c r="H74" s="99"/>
      <c r="I74" s="99"/>
      <c r="J74" s="99"/>
      <c r="K74" s="100"/>
      <c r="L74" s="100"/>
      <c r="M74" s="64"/>
      <c r="N74" s="54"/>
      <c r="O74" s="89"/>
      <c r="P74" s="89"/>
      <c r="Q74" s="47"/>
      <c r="R74" s="47"/>
      <c r="S74" s="47"/>
      <c r="T74" s="47"/>
      <c r="U74" s="47"/>
      <c r="V74" s="47"/>
      <c r="W74" s="47"/>
      <c r="X74" s="63"/>
      <c r="Y74" s="55"/>
    </row>
    <row r="75" spans="1:25" ht="12">
      <c r="A75" s="28"/>
      <c r="B75" s="98"/>
      <c r="C75" s="99"/>
      <c r="D75" s="99"/>
      <c r="E75" s="99"/>
      <c r="F75" s="99"/>
      <c r="G75" s="99"/>
      <c r="H75" s="99"/>
      <c r="I75" s="99"/>
      <c r="J75" s="99"/>
      <c r="K75" s="100"/>
      <c r="L75" s="100"/>
      <c r="M75" s="64"/>
      <c r="N75" s="54"/>
      <c r="O75" s="89"/>
      <c r="P75" s="89"/>
      <c r="Q75" s="47"/>
      <c r="R75" s="47"/>
      <c r="S75" s="47"/>
      <c r="T75" s="47"/>
      <c r="U75" s="47"/>
      <c r="V75" s="47"/>
      <c r="W75" s="47"/>
      <c r="X75" s="63"/>
      <c r="Y75" s="55"/>
    </row>
    <row r="76" spans="1:25" ht="12">
      <c r="A76" s="28"/>
      <c r="B76" s="98"/>
      <c r="C76" s="99"/>
      <c r="D76" s="99"/>
      <c r="E76" s="99"/>
      <c r="F76" s="99"/>
      <c r="G76" s="99"/>
      <c r="H76" s="99"/>
      <c r="I76" s="99"/>
      <c r="J76" s="99"/>
      <c r="K76" s="100"/>
      <c r="L76" s="100"/>
      <c r="M76" s="64"/>
      <c r="N76" s="54"/>
      <c r="O76" s="89"/>
      <c r="P76" s="89"/>
      <c r="Q76" s="47"/>
      <c r="R76" s="47"/>
      <c r="S76" s="47"/>
      <c r="T76" s="47"/>
      <c r="U76" s="47"/>
      <c r="V76" s="47"/>
      <c r="W76" s="47"/>
      <c r="X76" s="63"/>
      <c r="Y76" s="55"/>
    </row>
    <row r="77" spans="1:25" ht="12">
      <c r="A77" s="28"/>
      <c r="B77" s="98"/>
      <c r="C77" s="99"/>
      <c r="D77" s="99"/>
      <c r="E77" s="99"/>
      <c r="F77" s="99"/>
      <c r="G77" s="99"/>
      <c r="H77" s="99"/>
      <c r="I77" s="99"/>
      <c r="J77" s="99"/>
      <c r="K77" s="100"/>
      <c r="L77" s="100"/>
      <c r="M77" s="64"/>
      <c r="N77" s="54"/>
      <c r="O77" s="89"/>
      <c r="P77" s="89"/>
      <c r="Q77" s="47"/>
      <c r="R77" s="47"/>
      <c r="S77" s="47"/>
      <c r="T77" s="47"/>
      <c r="U77" s="47"/>
      <c r="V77" s="47"/>
      <c r="W77" s="47"/>
      <c r="X77" s="63"/>
      <c r="Y77" s="55"/>
    </row>
    <row r="78" spans="1:25" ht="12">
      <c r="A78" s="28"/>
      <c r="B78" s="98"/>
      <c r="C78" s="99"/>
      <c r="D78" s="99"/>
      <c r="E78" s="99"/>
      <c r="F78" s="99"/>
      <c r="G78" s="99"/>
      <c r="H78" s="99"/>
      <c r="I78" s="99"/>
      <c r="J78" s="99"/>
      <c r="K78" s="100"/>
      <c r="L78" s="100"/>
      <c r="M78" s="64"/>
      <c r="N78" s="54"/>
      <c r="O78" s="89"/>
      <c r="P78" s="89"/>
      <c r="Q78" s="47"/>
      <c r="R78" s="47"/>
      <c r="S78" s="47"/>
      <c r="T78" s="47"/>
      <c r="U78" s="47"/>
      <c r="V78" s="47"/>
      <c r="W78" s="47"/>
      <c r="X78" s="63"/>
      <c r="Y78" s="55"/>
    </row>
    <row r="79" spans="1:25" ht="12">
      <c r="A79" s="28"/>
      <c r="B79" s="98"/>
      <c r="C79" s="99"/>
      <c r="D79" s="99"/>
      <c r="E79" s="99"/>
      <c r="F79" s="99"/>
      <c r="G79" s="99"/>
      <c r="H79" s="99"/>
      <c r="I79" s="99"/>
      <c r="J79" s="99"/>
      <c r="K79" s="100"/>
      <c r="L79" s="100"/>
      <c r="M79" s="64"/>
      <c r="N79" s="54"/>
      <c r="O79" s="89"/>
      <c r="P79" s="89"/>
      <c r="Q79" s="47"/>
      <c r="R79" s="47"/>
      <c r="S79" s="47"/>
      <c r="T79" s="47"/>
      <c r="U79" s="47"/>
      <c r="V79" s="47"/>
      <c r="W79" s="47"/>
      <c r="X79" s="63"/>
      <c r="Y79" s="55"/>
    </row>
    <row r="80" spans="1:25" ht="12">
      <c r="A80" s="28"/>
      <c r="B80" s="98"/>
      <c r="C80" s="99"/>
      <c r="D80" s="99"/>
      <c r="E80" s="99"/>
      <c r="F80" s="99"/>
      <c r="G80" s="99"/>
      <c r="H80" s="99"/>
      <c r="I80" s="99"/>
      <c r="J80" s="99"/>
      <c r="K80" s="100"/>
      <c r="L80" s="100"/>
      <c r="M80" s="64"/>
      <c r="N80" s="54"/>
      <c r="O80" s="89"/>
      <c r="P80" s="89"/>
      <c r="Q80" s="47"/>
      <c r="R80" s="47"/>
      <c r="S80" s="47"/>
      <c r="T80" s="47"/>
      <c r="U80" s="47"/>
      <c r="V80" s="47"/>
      <c r="W80" s="47"/>
      <c r="X80" s="63"/>
      <c r="Y80" s="55"/>
    </row>
    <row r="81" spans="1:25" ht="12">
      <c r="A81" s="28"/>
      <c r="B81" s="98"/>
      <c r="C81" s="99"/>
      <c r="D81" s="99"/>
      <c r="E81" s="99"/>
      <c r="F81" s="99"/>
      <c r="G81" s="99"/>
      <c r="H81" s="99"/>
      <c r="I81" s="99"/>
      <c r="J81" s="99"/>
      <c r="K81" s="100"/>
      <c r="L81" s="100"/>
      <c r="M81" s="64"/>
      <c r="N81" s="54"/>
      <c r="O81" s="89"/>
      <c r="P81" s="89"/>
      <c r="Q81" s="47"/>
      <c r="R81" s="47"/>
      <c r="S81" s="47"/>
      <c r="T81" s="47"/>
      <c r="U81" s="47"/>
      <c r="V81" s="47"/>
      <c r="W81" s="47"/>
      <c r="X81" s="63"/>
      <c r="Y81" s="55"/>
    </row>
    <row r="82" spans="1:25" ht="12.75" thickBot="1">
      <c r="A82" s="28"/>
      <c r="B82" s="110"/>
      <c r="C82" s="111"/>
      <c r="D82" s="111"/>
      <c r="E82" s="111"/>
      <c r="F82" s="111"/>
      <c r="G82" s="111"/>
      <c r="H82" s="111"/>
      <c r="I82" s="111"/>
      <c r="J82" s="111"/>
      <c r="K82" s="112"/>
      <c r="L82" s="113"/>
      <c r="M82" s="65"/>
      <c r="N82" s="74"/>
      <c r="O82" s="90"/>
      <c r="P82" s="90"/>
      <c r="Q82" s="56"/>
      <c r="R82" s="56"/>
      <c r="S82" s="56"/>
      <c r="T82" s="56"/>
      <c r="U82" s="56"/>
      <c r="V82" s="56"/>
      <c r="W82" s="56"/>
      <c r="X82" s="79"/>
      <c r="Y82" s="66"/>
    </row>
    <row r="83" spans="1:26" ht="12">
      <c r="A83">
        <v>0</v>
      </c>
      <c r="B83" s="1">
        <f>SUM(B12:B82)</f>
        <v>440</v>
      </c>
      <c r="C83" s="1">
        <f>SUM(C12:C82)</f>
        <v>3398.2</v>
      </c>
      <c r="D83" s="1">
        <f>SUM(D12:D82)</f>
        <v>0</v>
      </c>
      <c r="E83" s="1">
        <f>SUM(E12:E82)</f>
        <v>1480</v>
      </c>
      <c r="F83" s="1">
        <f>SUM(F12:F82)</f>
        <v>0</v>
      </c>
      <c r="G83" s="1">
        <f>SUM(G11:G82)</f>
        <v>40.2</v>
      </c>
      <c r="H83" s="1">
        <f>SUM(H11:H82)</f>
        <v>6877.47</v>
      </c>
      <c r="I83" s="1">
        <f>SUM(I11:I82)</f>
        <v>463.55</v>
      </c>
      <c r="J83" s="1">
        <f>SUM(J37:J82)</f>
        <v>7.95</v>
      </c>
      <c r="K83" s="1">
        <f>SUM(K12:K82)</f>
        <v>294</v>
      </c>
      <c r="L83" s="46">
        <f>SUM(A83:K83)</f>
        <v>13001.369999999999</v>
      </c>
      <c r="M83" s="46"/>
      <c r="N83" s="1">
        <f>SUM(N11:N82)</f>
        <v>394.5</v>
      </c>
      <c r="O83" s="1">
        <f>SUM(O11:O82)</f>
        <v>5398.4</v>
      </c>
      <c r="P83" s="1">
        <f>SUM(P12:P82)</f>
        <v>426.9</v>
      </c>
      <c r="Q83" s="1">
        <f>SUM(Q11:Q82)</f>
        <v>20</v>
      </c>
      <c r="R83" s="1">
        <f aca="true" t="shared" si="0" ref="R83:Y83">SUM(R12:R82)</f>
        <v>356.9</v>
      </c>
      <c r="S83" s="1">
        <f t="shared" si="0"/>
        <v>1026.95</v>
      </c>
      <c r="T83" s="69">
        <f t="shared" si="0"/>
        <v>300.2</v>
      </c>
      <c r="U83" s="69">
        <f t="shared" si="0"/>
        <v>116.15</v>
      </c>
      <c r="V83" s="72">
        <f t="shared" si="0"/>
        <v>26.1</v>
      </c>
      <c r="W83" s="1">
        <f t="shared" si="0"/>
        <v>36</v>
      </c>
      <c r="X83" s="1">
        <f t="shared" si="0"/>
        <v>100</v>
      </c>
      <c r="Y83" s="70">
        <f t="shared" si="0"/>
        <v>316.9</v>
      </c>
      <c r="Z83" s="46">
        <f>SUM(N83:Y83)</f>
        <v>8518.999999999998</v>
      </c>
    </row>
    <row r="84" ht="12">
      <c r="F84" s="1"/>
    </row>
    <row r="85" ht="12">
      <c r="L85" s="123">
        <f>(L83-Z83)</f>
        <v>4482.370000000001</v>
      </c>
    </row>
    <row r="101" s="45" customFormat="1" ht="12"/>
  </sheetData>
  <mergeCells count="4">
    <mergeCell ref="N9:W9"/>
    <mergeCell ref="N7:Y8"/>
    <mergeCell ref="B7:L8"/>
    <mergeCell ref="B9:J9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B10">
      <selection activeCell="F7" sqref="F7"/>
    </sheetView>
  </sheetViews>
  <sheetFormatPr defaultColWidth="11.00390625" defaultRowHeight="12"/>
  <cols>
    <col min="2" max="2" width="36.25390625" style="0" customWidth="1"/>
    <col min="3" max="3" width="12.625" style="0" customWidth="1"/>
    <col min="5" max="5" width="40.625" style="0" customWidth="1"/>
    <col min="6" max="6" width="13.625" style="0" customWidth="1"/>
  </cols>
  <sheetData>
    <row r="1" spans="1:6" ht="29.25" customHeight="1" thickBot="1">
      <c r="A1" s="189" t="s">
        <v>70</v>
      </c>
      <c r="B1" s="189"/>
      <c r="C1" s="189"/>
      <c r="D1" s="189"/>
      <c r="E1" s="189"/>
      <c r="F1" s="189"/>
    </row>
    <row r="2" spans="1:6" ht="18.75">
      <c r="A2" s="190" t="s">
        <v>33</v>
      </c>
      <c r="B2" s="191"/>
      <c r="C2" s="192"/>
      <c r="D2" s="193" t="s">
        <v>34</v>
      </c>
      <c r="E2" s="191"/>
      <c r="F2" s="194"/>
    </row>
    <row r="3" spans="1:6" ht="17.25" thickBot="1">
      <c r="A3" s="81" t="s">
        <v>23</v>
      </c>
      <c r="B3" s="80" t="s">
        <v>35</v>
      </c>
      <c r="C3" s="83" t="s">
        <v>36</v>
      </c>
      <c r="D3" s="84" t="s">
        <v>23</v>
      </c>
      <c r="E3" s="80" t="s">
        <v>35</v>
      </c>
      <c r="F3" s="82" t="s">
        <v>36</v>
      </c>
    </row>
    <row r="4" spans="1:6" ht="19.5" customHeight="1">
      <c r="A4" s="128">
        <v>4000</v>
      </c>
      <c r="B4" s="129" t="s">
        <v>47</v>
      </c>
      <c r="C4" s="130">
        <f>SUM(Feuil2!N83)</f>
        <v>394.5</v>
      </c>
      <c r="D4" s="131">
        <v>6000</v>
      </c>
      <c r="E4" s="129" t="s">
        <v>32</v>
      </c>
      <c r="F4" s="132">
        <f>SUM(Feuil2!G83)</f>
        <v>40.2</v>
      </c>
    </row>
    <row r="5" spans="1:6" ht="19.5" customHeight="1">
      <c r="A5" s="133">
        <v>4001</v>
      </c>
      <c r="B5" s="134" t="s">
        <v>57</v>
      </c>
      <c r="C5" s="135">
        <f>SUM(Feuil2!Q83)</f>
        <v>20</v>
      </c>
      <c r="D5" s="136">
        <v>7000</v>
      </c>
      <c r="E5" s="134" t="s">
        <v>2</v>
      </c>
      <c r="F5" s="137">
        <f>SUM(Feuil2!H83)</f>
        <v>6877.47</v>
      </c>
    </row>
    <row r="6" spans="1:6" ht="19.5" customHeight="1">
      <c r="A6" s="133">
        <v>4002</v>
      </c>
      <c r="B6" s="134" t="s">
        <v>60</v>
      </c>
      <c r="C6" s="135">
        <f>SUM(Feuil2!R83)</f>
        <v>356.9</v>
      </c>
      <c r="D6" s="136">
        <v>7010</v>
      </c>
      <c r="E6" s="138" t="s">
        <v>9</v>
      </c>
      <c r="F6" s="137">
        <v>463.55</v>
      </c>
    </row>
    <row r="7" spans="1:6" ht="19.5" customHeight="1">
      <c r="A7" s="133">
        <v>4200</v>
      </c>
      <c r="B7" s="138" t="s">
        <v>30</v>
      </c>
      <c r="C7" s="135">
        <f>SUM(Feuil2!T83)</f>
        <v>300.2</v>
      </c>
      <c r="D7" s="136">
        <v>7020</v>
      </c>
      <c r="E7" s="134" t="s">
        <v>41</v>
      </c>
      <c r="F7" s="139">
        <f>SUM(Feuil2!C83)</f>
        <v>3398.2</v>
      </c>
    </row>
    <row r="8" spans="1:6" ht="19.5" customHeight="1">
      <c r="A8" s="133">
        <v>4400</v>
      </c>
      <c r="B8" s="134" t="s">
        <v>39</v>
      </c>
      <c r="C8" s="135">
        <f>SUM(Feuil2!U83)</f>
        <v>116.15</v>
      </c>
      <c r="D8" s="136">
        <v>7030</v>
      </c>
      <c r="E8" s="134" t="s">
        <v>19</v>
      </c>
      <c r="F8" s="139">
        <f>SUM(Feuil2!E83)</f>
        <v>1480</v>
      </c>
    </row>
    <row r="9" spans="1:6" ht="19.5" customHeight="1">
      <c r="A9" s="133">
        <v>4700</v>
      </c>
      <c r="B9" s="134" t="s">
        <v>40</v>
      </c>
      <c r="C9" s="135">
        <f>SUM(Feuil2!V83)</f>
        <v>26.1</v>
      </c>
      <c r="D9" s="136">
        <v>7100</v>
      </c>
      <c r="E9" s="134" t="s">
        <v>14</v>
      </c>
      <c r="F9" s="139">
        <f>SUM(Feuil2!B83)</f>
        <v>440</v>
      </c>
    </row>
    <row r="10" spans="1:6" ht="19.5" customHeight="1">
      <c r="A10" s="133">
        <v>4720</v>
      </c>
      <c r="B10" s="140" t="s">
        <v>42</v>
      </c>
      <c r="C10" s="135">
        <f>SUM(Feuil2!W83)</f>
        <v>36</v>
      </c>
      <c r="D10" s="136">
        <v>7110</v>
      </c>
      <c r="E10" s="134" t="s">
        <v>26</v>
      </c>
      <c r="F10" s="139">
        <f>SUM(Feuil2!D83)</f>
        <v>0</v>
      </c>
    </row>
    <row r="11" spans="1:6" ht="19.5" customHeight="1">
      <c r="A11" s="133">
        <v>4730</v>
      </c>
      <c r="B11" s="141" t="s">
        <v>64</v>
      </c>
      <c r="C11" s="135">
        <f>SUM(Feuil2!X83)</f>
        <v>100</v>
      </c>
      <c r="D11" s="136">
        <v>7200</v>
      </c>
      <c r="E11" s="134" t="s">
        <v>61</v>
      </c>
      <c r="F11" s="139">
        <f>SUM(Feuil2!J83)</f>
        <v>7.95</v>
      </c>
    </row>
    <row r="12" spans="1:6" ht="19.5" customHeight="1">
      <c r="A12" s="133">
        <v>4740</v>
      </c>
      <c r="B12" s="141" t="s">
        <v>45</v>
      </c>
      <c r="C12" s="135">
        <f>SUM(SUM(Feuil2!S83))</f>
        <v>1026.95</v>
      </c>
      <c r="D12" s="136">
        <v>7210</v>
      </c>
      <c r="E12" s="142" t="s">
        <v>50</v>
      </c>
      <c r="F12" s="139">
        <f>SUM(Feuil2!K83)</f>
        <v>294</v>
      </c>
    </row>
    <row r="13" spans="1:6" ht="19.5" customHeight="1">
      <c r="A13" s="133">
        <v>4760</v>
      </c>
      <c r="B13" s="142" t="s">
        <v>48</v>
      </c>
      <c r="C13" s="135">
        <f>SUM(Feuil2!P83)</f>
        <v>426.9</v>
      </c>
      <c r="D13" s="136">
        <v>7220</v>
      </c>
      <c r="E13" s="142" t="s">
        <v>38</v>
      </c>
      <c r="F13" s="139">
        <f>SUM(Feuil2!F83)</f>
        <v>0</v>
      </c>
    </row>
    <row r="14" spans="1:6" ht="19.5" customHeight="1">
      <c r="A14" s="133">
        <v>4770</v>
      </c>
      <c r="B14" s="140" t="s">
        <v>44</v>
      </c>
      <c r="C14" s="135">
        <f>SUM(Feuil2!Y83)</f>
        <v>316.9</v>
      </c>
      <c r="D14" s="143"/>
      <c r="E14" s="144"/>
      <c r="F14" s="145"/>
    </row>
    <row r="15" spans="1:6" ht="19.5" customHeight="1">
      <c r="A15" s="133">
        <v>4800</v>
      </c>
      <c r="B15" s="140" t="s">
        <v>59</v>
      </c>
      <c r="C15" s="135">
        <f>SUM(Feuil2!O83)</f>
        <v>5398.4</v>
      </c>
      <c r="D15" s="143"/>
      <c r="E15" s="144"/>
      <c r="F15" s="145"/>
    </row>
    <row r="16" spans="1:6" ht="19.5" customHeight="1">
      <c r="A16" s="133">
        <v>4805</v>
      </c>
      <c r="B16" s="134"/>
      <c r="C16" s="135"/>
      <c r="D16" s="143"/>
      <c r="E16" s="144"/>
      <c r="F16" s="145"/>
    </row>
    <row r="17" spans="1:6" ht="19.5" customHeight="1">
      <c r="A17" s="133">
        <v>4810</v>
      </c>
      <c r="B17" s="134"/>
      <c r="C17" s="135"/>
      <c r="D17" s="143"/>
      <c r="E17" s="144"/>
      <c r="F17" s="145"/>
    </row>
    <row r="18" spans="1:7" ht="19.5" customHeight="1">
      <c r="A18" s="133">
        <v>4820</v>
      </c>
      <c r="B18" s="138"/>
      <c r="C18" s="135"/>
      <c r="D18" s="143"/>
      <c r="E18" s="144"/>
      <c r="F18" s="145"/>
      <c r="G18" s="85"/>
    </row>
    <row r="19" spans="1:7" ht="19.5" customHeight="1">
      <c r="A19" s="133">
        <v>4830</v>
      </c>
      <c r="B19" s="142"/>
      <c r="C19" s="135"/>
      <c r="D19" s="143"/>
      <c r="E19" s="144"/>
      <c r="F19" s="145"/>
      <c r="G19" s="86"/>
    </row>
    <row r="20" spans="1:6" ht="19.5" customHeight="1">
      <c r="A20" s="133">
        <v>4840</v>
      </c>
      <c r="B20" s="142"/>
      <c r="C20" s="135"/>
      <c r="D20" s="143"/>
      <c r="E20" s="144"/>
      <c r="F20" s="145"/>
    </row>
    <row r="21" spans="1:6" ht="19.5" customHeight="1">
      <c r="A21" s="133">
        <v>4910</v>
      </c>
      <c r="B21" s="142"/>
      <c r="C21" s="135"/>
      <c r="D21" s="143"/>
      <c r="E21" s="144"/>
      <c r="F21" s="145"/>
    </row>
    <row r="22" spans="1:6" ht="19.5" customHeight="1">
      <c r="A22" s="133">
        <v>4920</v>
      </c>
      <c r="B22" s="142"/>
      <c r="C22" s="135"/>
      <c r="D22" s="143"/>
      <c r="E22" s="144"/>
      <c r="F22" s="145"/>
    </row>
    <row r="23" spans="1:6" ht="19.5" customHeight="1">
      <c r="A23" s="133">
        <v>5000</v>
      </c>
      <c r="B23" s="142"/>
      <c r="C23" s="135"/>
      <c r="D23" s="143"/>
      <c r="E23" s="144"/>
      <c r="F23" s="145"/>
    </row>
    <row r="24" spans="1:6" ht="38.25" customHeight="1">
      <c r="A24" s="146"/>
      <c r="B24" s="147" t="str">
        <f>IF(SUM(C4:C23)&lt;SUM(F4:F23),"Modification des fonds propres (Bénéfice)","")</f>
        <v>Modification des fonds propres (Bénéfice)</v>
      </c>
      <c r="C24" s="148">
        <f>IF(SUM(C4:C23)&lt;SUM(F4:F23),SUM(F4:F23)-SUM(C4:C23),"")</f>
        <v>4482.370000000001</v>
      </c>
      <c r="D24" s="149"/>
      <c r="E24" s="150">
        <f>IF(SUM(C4:C23)&gt;SUM(F4:F23),"Modification des fonds propres (Perte)","")</f>
      </c>
      <c r="F24" s="151">
        <f>IF(SUM(C4:C23)&gt;SUM(F4:F23),SUM(C4:C23)-SUM(F4:F23),"")</f>
      </c>
    </row>
    <row r="25" spans="1:6" ht="18.75" thickBot="1">
      <c r="A25" s="152"/>
      <c r="B25" s="153" t="s">
        <v>37</v>
      </c>
      <c r="C25" s="154">
        <f>SUM(C4:C23)</f>
        <v>8519</v>
      </c>
      <c r="D25" s="155"/>
      <c r="E25" s="153" t="s">
        <v>37</v>
      </c>
      <c r="F25" s="156">
        <f>SUM(F4:F24)</f>
        <v>13001.37</v>
      </c>
    </row>
  </sheetData>
  <mergeCells count="3">
    <mergeCell ref="A1:F1"/>
    <mergeCell ref="A2:C2"/>
    <mergeCell ref="D2:F2"/>
  </mergeCells>
  <printOptions horizontalCentered="1"/>
  <pageMargins left="0.7874015748031497" right="0.7874015748031497" top="0.35433070866141736" bottom="0.63" header="0.275590551181102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 Socialiste de la Glâne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Gavillet</dc:creator>
  <cp:keywords/>
  <dc:description/>
  <cp:lastModifiedBy>-</cp:lastModifiedBy>
  <cp:lastPrinted>2012-02-02T15:11:39Z</cp:lastPrinted>
  <dcterms:created xsi:type="dcterms:W3CDTF">2000-02-11T02:36:36Z</dcterms:created>
  <dcterms:modified xsi:type="dcterms:W3CDTF">2012-02-02T15:15:56Z</dcterms:modified>
  <cp:category/>
  <cp:version/>
  <cp:contentType/>
  <cp:contentStatus/>
</cp:coreProperties>
</file>